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Affairs\PDF\"/>
    </mc:Choice>
  </mc:AlternateContent>
  <bookViews>
    <workbookView xWindow="0" yWindow="0" windowWidth="16845" windowHeight="7485"/>
  </bookViews>
  <sheets>
    <sheet name="All Funds Summary" sheetId="5" r:id="rId1"/>
    <sheet name="General Funds Summary" sheetId="4" r:id="rId2"/>
    <sheet name="FY 17 Detail" sheetId="1" r:id="rId3"/>
    <sheet name="FY 18 Detail" sheetId="2" r:id="rId4"/>
    <sheet name="Capital" sheetId="3" r:id="rId5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g">#REF!</definedName>
    <definedName name="\i">#REF!</definedName>
    <definedName name="\l">#REF!</definedName>
    <definedName name="\n">#REF!</definedName>
    <definedName name="\o">#REF!</definedName>
    <definedName name="\q">#REF!</definedName>
    <definedName name="\r">#REF!</definedName>
    <definedName name="\s">#N/A</definedName>
    <definedName name="\t">#N/A</definedName>
    <definedName name="\u">#N/A</definedName>
    <definedName name="\v">#N/A</definedName>
    <definedName name="\x">#N/A</definedName>
    <definedName name="\y">#N/A</definedName>
    <definedName name="\z">#N/A</definedName>
    <definedName name="ABD">#REF!</definedName>
    <definedName name="ABUD">#REF!</definedName>
    <definedName name="ACD">#REF!</definedName>
    <definedName name="ACTHOLD">#REF!</definedName>
    <definedName name="ALL">#REF!</definedName>
    <definedName name="ALUZ">#REF!</definedName>
    <definedName name="ALZ">#REF!</definedName>
    <definedName name="APD">#REF!</definedName>
    <definedName name="APPAGP">#REF!</definedName>
    <definedName name="APPCOL">#REF!</definedName>
    <definedName name="APPEAF">#REF!</definedName>
    <definedName name="APPFPF">#REF!</definedName>
    <definedName name="APPGRF">#REF!</definedName>
    <definedName name="APPHOLD">#REF!</definedName>
    <definedName name="APPRANGE">#REF!</definedName>
    <definedName name="APPSIZE">#N/A</definedName>
    <definedName name="APPSPF">#REF!</definedName>
    <definedName name="APPSZCOL">#REF!</definedName>
    <definedName name="APPTII">#REF!</definedName>
    <definedName name="APPTITLE">#REF!</definedName>
    <definedName name="APPTITLEAREA">#REF!</definedName>
    <definedName name="APPTITLES">#REF!</definedName>
    <definedName name="APPTOTEAF">#REF!</definedName>
    <definedName name="APPTOTGRF">#REF!</definedName>
    <definedName name="APPTOTTII">#REF!</definedName>
    <definedName name="APUD">#REF!</definedName>
    <definedName name="AQD">#REF!</definedName>
    <definedName name="ASZ">#REF!</definedName>
    <definedName name="AYUZ">#REF!</definedName>
    <definedName name="AYZ">#REF!</definedName>
    <definedName name="AZZ">#REF!</definedName>
    <definedName name="BACK">#REF!</definedName>
    <definedName name="BCD">#REF!</definedName>
    <definedName name="BCUD">#REF!</definedName>
    <definedName name="BDASH">#REF!</definedName>
    <definedName name="BDD">#REF!</definedName>
    <definedName name="BHEAGP">#REF!</definedName>
    <definedName name="BHEEAF">#REF!</definedName>
    <definedName name="BHEFPF">#REF!</definedName>
    <definedName name="BHEGRF">#REF!</definedName>
    <definedName name="BHEHIDE">#REF!</definedName>
    <definedName name="BHEHOLD">#REF!</definedName>
    <definedName name="BHEHYPHEN">#REF!</definedName>
    <definedName name="BHEIMS">#REF!</definedName>
    <definedName name="BHEINC">#REF!</definedName>
    <definedName name="BHERANGE">#REF!</definedName>
    <definedName name="BHESIZE">#N/A</definedName>
    <definedName name="BHESPF">#REF!</definedName>
    <definedName name="BHESURTOT">#REF!</definedName>
    <definedName name="BHESZCOL">#REF!</definedName>
    <definedName name="BHETII">#N/A</definedName>
    <definedName name="BHETIIINC">#REF!</definedName>
    <definedName name="BHETITLE">#REF!</definedName>
    <definedName name="BHETITLEAREA">#N/A</definedName>
    <definedName name="BHETITLES">#REF!</definedName>
    <definedName name="BHETOT">#REF!</definedName>
    <definedName name="BHEYR">#REF!</definedName>
    <definedName name="BMACRO">#REF!</definedName>
    <definedName name="BNZ">#REF!</definedName>
    <definedName name="BOZ">#REF!</definedName>
    <definedName name="BRD">#REF!</definedName>
    <definedName name="BRNCH">#N/A</definedName>
    <definedName name="BRUD">#REF!</definedName>
    <definedName name="BSD">#REF!</definedName>
    <definedName name="BSDASH">#REF!</definedName>
    <definedName name="BSZ">#REF!</definedName>
    <definedName name="BZERO">#REF!</definedName>
    <definedName name="CBUZ">#REF!</definedName>
    <definedName name="CBZ">#REF!</definedName>
    <definedName name="CFD">#REF!</definedName>
    <definedName name="CFUD">#REF!</definedName>
    <definedName name="CGD">#REF!</definedName>
    <definedName name="CHDASH">#REF!</definedName>
    <definedName name="CQUZ">#REF!</definedName>
    <definedName name="CQZ">#REF!</definedName>
    <definedName name="CQZERO">#REF!</definedName>
    <definedName name="CRHRS">#REF!</definedName>
    <definedName name="CUDASH">#REF!</definedName>
    <definedName name="CVD">#REF!</definedName>
    <definedName name="CVDASH">#REF!</definedName>
    <definedName name="CVUD">#REF!</definedName>
    <definedName name="DASH">#REF!</definedName>
    <definedName name="DATA">#REF!</definedName>
    <definedName name="DATETIME">#REF!</definedName>
    <definedName name="END">#REF!</definedName>
    <definedName name="ENDCOL">#REF!</definedName>
    <definedName name="EQUAL">#REF!</definedName>
    <definedName name="FOOTNOTE">#REF!</definedName>
    <definedName name="FTHOLD">#REF!</definedName>
    <definedName name="GAAGP">#REF!</definedName>
    <definedName name="GACTEAF">#REF!</definedName>
    <definedName name="GACTGRF">#REF!</definedName>
    <definedName name="GACTIMS">#REF!</definedName>
    <definedName name="GACTTII">#N/A</definedName>
    <definedName name="GAEAF">#REF!</definedName>
    <definedName name="GAFPF">#REF!</definedName>
    <definedName name="GAGENINC">#REF!</definedName>
    <definedName name="GAGRF">#REF!</definedName>
    <definedName name="GAHOLD">#REF!</definedName>
    <definedName name="GAIMS">#REF!</definedName>
    <definedName name="GAINC">#REF!</definedName>
    <definedName name="GALHOLD">#REF!</definedName>
    <definedName name="GALTITLE">#REF!</definedName>
    <definedName name="GAMEDIIN">#REF!</definedName>
    <definedName name="GAPERBAS">#REF!</definedName>
    <definedName name="GAPERS">#REF!</definedName>
    <definedName name="GAPERSBASE">#REF!</definedName>
    <definedName name="GAPERSINC">#REF!</definedName>
    <definedName name="GARANGE">#REF!</definedName>
    <definedName name="GASICKIN">#REF!</definedName>
    <definedName name="GASPF">#REF!</definedName>
    <definedName name="GASURTOT">#REF!</definedName>
    <definedName name="GATII">#N/A</definedName>
    <definedName name="GATIIINC">#REF!</definedName>
    <definedName name="GATITLE">#REF!</definedName>
    <definedName name="GATITLEAREA">#REF!</definedName>
    <definedName name="GATITLES">#REF!</definedName>
    <definedName name="GATOT">#REF!</definedName>
    <definedName name="GBTOT">#REF!</definedName>
    <definedName name="GENINCR">#REF!</definedName>
    <definedName name="GOVCOL">#REF!</definedName>
    <definedName name="GOVESIZE">#N/A</definedName>
    <definedName name="GOVHIDE">#REF!</definedName>
    <definedName name="GOVHOLD">#REF!</definedName>
    <definedName name="GOVINC">#REF!</definedName>
    <definedName name="GOVSIZE">#N/A</definedName>
    <definedName name="GOVSPF">#REF!</definedName>
    <definedName name="GOVSURTOT">#REF!</definedName>
    <definedName name="GOVSZCOL">#REF!</definedName>
    <definedName name="GOVTITLE">#REF!</definedName>
    <definedName name="HISTCOLS">#REF!</definedName>
    <definedName name="HOLD">#N/A</definedName>
    <definedName name="HOME">#REF!</definedName>
    <definedName name="HOUSEAF">#REF!</definedName>
    <definedName name="HOUSGRF">#REF!</definedName>
    <definedName name="HOUSHIDE">#REF!</definedName>
    <definedName name="HOUSHOLD">#REF!</definedName>
    <definedName name="HOUSIMS">#REF!</definedName>
    <definedName name="HOUSTII">#N/A</definedName>
    <definedName name="HOUSTITL">#REF!</definedName>
    <definedName name="HSAGP">#REF!</definedName>
    <definedName name="HSCOL">#REF!</definedName>
    <definedName name="HSEAF">#REF!</definedName>
    <definedName name="HSEAFSUM">#REF!</definedName>
    <definedName name="HSFPF">#REF!</definedName>
    <definedName name="HSGRF">#REF!</definedName>
    <definedName name="HSGRFSUM">#REF!</definedName>
    <definedName name="HSHOLD">#REF!</definedName>
    <definedName name="HSIMS">#REF!</definedName>
    <definedName name="HSINC">#REF!</definedName>
    <definedName name="HSRANGE">#REF!</definedName>
    <definedName name="HSSIZE">#N/A</definedName>
    <definedName name="HSSPF">#REF!</definedName>
    <definedName name="HSSZCOL">#REF!</definedName>
    <definedName name="HSTII">#REF!</definedName>
    <definedName name="HSTITLE">#REF!</definedName>
    <definedName name="HSTITLEAREA">#REF!</definedName>
    <definedName name="HSTITLES">#REF!</definedName>
    <definedName name="HSTOT">#REF!</definedName>
    <definedName name="HSTOTEAF">#REF!</definedName>
    <definedName name="HSTOTGRF">#REF!</definedName>
    <definedName name="HSTOTITT">#REF!</definedName>
    <definedName name="HSTOTTII">#REF!</definedName>
    <definedName name="HYPHEN">#REF!</definedName>
    <definedName name="IFLOOP">#N/A</definedName>
    <definedName name="IMSA">#N/A</definedName>
    <definedName name="IMSAFUND">#REF!</definedName>
    <definedName name="INCR">#N/A</definedName>
    <definedName name="ISIZE">#REF!</definedName>
    <definedName name="ISZ">#REF!</definedName>
    <definedName name="LDASH">#REF!</definedName>
    <definedName name="LOOP">#N/A</definedName>
    <definedName name="LZERO">#REF!</definedName>
    <definedName name="MACROS">#REF!</definedName>
    <definedName name="MEDIINCR">#REF!</definedName>
    <definedName name="NOTE">#N/A</definedName>
    <definedName name="NSZ">#REF!</definedName>
    <definedName name="OSZ">#REF!</definedName>
    <definedName name="OTHER">#REF!</definedName>
    <definedName name="PERSBASE">#REF!</definedName>
    <definedName name="PERSINCR">#REF!</definedName>
    <definedName name="_xlnm.Print_Area" localSheetId="2">'FY 17 Detail'!$A$1:$E$189</definedName>
    <definedName name="_xlnm.Print_Area" localSheetId="3">'FY 18 Detail'!$A$1:$F$166</definedName>
    <definedName name="Print_Area_MI">#REF!</definedName>
    <definedName name="PY1AGP">#REF!</definedName>
    <definedName name="PY1EAF">#REF!</definedName>
    <definedName name="PY1FPF">#REF!</definedName>
    <definedName name="PY1GRF">#REF!</definedName>
    <definedName name="PY1SPF">#REF!</definedName>
    <definedName name="PY1TOT">#REF!</definedName>
    <definedName name="PY2AGP">#REF!</definedName>
    <definedName name="PY2EAF">#REF!</definedName>
    <definedName name="PY2FPF">#REF!</definedName>
    <definedName name="PY2GRF">#REF!</definedName>
    <definedName name="PY2SPF">#REF!</definedName>
    <definedName name="PY2TOT">#REF!</definedName>
    <definedName name="PYAGP">#REF!</definedName>
    <definedName name="PYEAF">#REF!</definedName>
    <definedName name="PYFPF">#REF!</definedName>
    <definedName name="PYGF">#REF!</definedName>
    <definedName name="PYGRF">#REF!</definedName>
    <definedName name="PYSPF">#REF!</definedName>
    <definedName name="PYTII">#REF!</definedName>
    <definedName name="PYTOT">#REF!</definedName>
    <definedName name="QMACRO">#N/A</definedName>
    <definedName name="QSZ">#REF!</definedName>
    <definedName name="QU">#N/A</definedName>
    <definedName name="RECLINE">#REF!</definedName>
    <definedName name="REQ">#REF!</definedName>
    <definedName name="REQAGP">#REF!</definedName>
    <definedName name="REQEAF">#REF!</definedName>
    <definedName name="REQFPF">#REF!</definedName>
    <definedName name="REQGRF">#REF!</definedName>
    <definedName name="REQHIDE">#REF!</definedName>
    <definedName name="REQHOLD">#REF!</definedName>
    <definedName name="REQIMS">#REF!</definedName>
    <definedName name="REQINC">#REF!</definedName>
    <definedName name="REQINC2">#REF!</definedName>
    <definedName name="REQNOLINE">#N/A</definedName>
    <definedName name="REQRANGE">#REF!</definedName>
    <definedName name="REQSPF">#REF!</definedName>
    <definedName name="REQTII">#N/A</definedName>
    <definedName name="REQTITLE">#REF!</definedName>
    <definedName name="REQTITLEAREA">#REF!</definedName>
    <definedName name="REQTITLES">#REF!</definedName>
    <definedName name="REQTOT">#REF!</definedName>
    <definedName name="REQYR">#REF!</definedName>
    <definedName name="RETSRC">#N/A</definedName>
    <definedName name="SBE">#REF!</definedName>
    <definedName name="SEN">#REF!</definedName>
    <definedName name="SENAGP">#REF!</definedName>
    <definedName name="SENCOL">#REF!</definedName>
    <definedName name="SENEAF">#REF!</definedName>
    <definedName name="SENEAFSUM">#REF!</definedName>
    <definedName name="SENFPF">#REF!</definedName>
    <definedName name="SENGRF">#REF!</definedName>
    <definedName name="SENGRFSUM">#REF!</definedName>
    <definedName name="SENHIDE">#REF!</definedName>
    <definedName name="SENHOLD">#REF!</definedName>
    <definedName name="SENIMS">#REF!</definedName>
    <definedName name="SENINC">#REF!</definedName>
    <definedName name="SENRANGE">#REF!</definedName>
    <definedName name="SENSIZE">#N/A</definedName>
    <definedName name="SENSPF">#REF!</definedName>
    <definedName name="SENSZCOL">#REF!</definedName>
    <definedName name="SENTII">#N/A</definedName>
    <definedName name="SENTITLE">#REF!</definedName>
    <definedName name="SENTITLEAREA">#REF!</definedName>
    <definedName name="SENTITLES">#REF!</definedName>
    <definedName name="SENTOT">#REF!</definedName>
    <definedName name="SENTOTEAF">#REF!</definedName>
    <definedName name="SENTOTGRF">#REF!</definedName>
    <definedName name="SENTOTTII">#REF!</definedName>
    <definedName name="SICKINCR">#REF!</definedName>
    <definedName name="SIZE">#N/A</definedName>
    <definedName name="SLC">#REF!</definedName>
    <definedName name="SSIZE">#N/A</definedName>
    <definedName name="SSZ">#REF!</definedName>
    <definedName name="STORELOOP">#N/A</definedName>
    <definedName name="SUM">#REF!</definedName>
    <definedName name="SZERO">#REF!</definedName>
    <definedName name="T_F">#REF!</definedName>
    <definedName name="TITLE">#N/A</definedName>
    <definedName name="TITLEAREA">#REF!</definedName>
    <definedName name="TITLES">#REF!</definedName>
    <definedName name="TOT">#REF!</definedName>
    <definedName name="UBSDASH">#REF!</definedName>
    <definedName name="UIFLOOP">#N/A</definedName>
    <definedName name="UNIT">#REF!</definedName>
    <definedName name="UQU">#N/A</definedName>
    <definedName name="VIFLOOP">#N/A</definedName>
    <definedName name="VQU">#N/A</definedName>
    <definedName name="XIFLOOP">#N/A</definedName>
    <definedName name="XQU">#N/A</definedName>
    <definedName name="XUZ">#REF!</definedName>
    <definedName name="XZ">#REF!</definedName>
    <definedName name="YIFLOOP">#N/A</definedName>
    <definedName name="YQU">#N/A</definedName>
    <definedName name="YZ">#REF!</definedName>
    <definedName name="ZERO">#REF!</definedName>
    <definedName name="ZIFLOOP">#N/A</definedName>
    <definedName name="ZQU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" l="1"/>
  <c r="D173" i="1"/>
  <c r="C174" i="1"/>
  <c r="C175" i="1"/>
  <c r="C173" i="1"/>
  <c r="C81" i="1"/>
  <c r="C122" i="1" l="1"/>
  <c r="C121" i="1"/>
  <c r="C120" i="1"/>
  <c r="E116" i="1" l="1"/>
  <c r="D120" i="1" l="1"/>
  <c r="E61" i="1"/>
  <c r="E65" i="1"/>
  <c r="E87" i="1"/>
  <c r="E94" i="1"/>
  <c r="E108" i="1"/>
  <c r="U45" i="4"/>
  <c r="U44" i="4"/>
  <c r="X43" i="4"/>
  <c r="R43" i="4"/>
  <c r="O43" i="4"/>
  <c r="U43" i="4" s="1"/>
  <c r="I38" i="4"/>
  <c r="U36" i="4"/>
  <c r="U35" i="4"/>
  <c r="X34" i="4"/>
  <c r="O34" i="4"/>
  <c r="U34" i="4" s="1"/>
  <c r="U30" i="4"/>
  <c r="X28" i="4"/>
  <c r="U28" i="4"/>
  <c r="U26" i="4"/>
  <c r="U24" i="4"/>
  <c r="U23" i="4"/>
  <c r="U22" i="4"/>
  <c r="U20" i="4"/>
  <c r="R20" i="4"/>
  <c r="R32" i="4" s="1"/>
  <c r="R38" i="4" s="1"/>
  <c r="U19" i="4"/>
  <c r="U17" i="4"/>
  <c r="O17" i="4"/>
  <c r="O15" i="4"/>
  <c r="U15" i="4" s="1"/>
  <c r="X13" i="4"/>
  <c r="X32" i="4" s="1"/>
  <c r="X38" i="4" s="1"/>
  <c r="U13" i="4"/>
  <c r="R47" i="5"/>
  <c r="O47" i="5"/>
  <c r="U47" i="5" s="1"/>
  <c r="I47" i="5"/>
  <c r="U46" i="5"/>
  <c r="U45" i="5"/>
  <c r="X44" i="5"/>
  <c r="R44" i="5"/>
  <c r="I44" i="5"/>
  <c r="U37" i="5"/>
  <c r="U36" i="5"/>
  <c r="U35" i="5"/>
  <c r="X34" i="5"/>
  <c r="O34" i="5"/>
  <c r="U34" i="5" s="1"/>
  <c r="I34" i="5"/>
  <c r="X32" i="5"/>
  <c r="X39" i="5" s="1"/>
  <c r="O32" i="5"/>
  <c r="O39" i="5" s="1"/>
  <c r="I32" i="5"/>
  <c r="I39" i="5" s="1"/>
  <c r="U30" i="5"/>
  <c r="U28" i="5"/>
  <c r="U26" i="5"/>
  <c r="U24" i="5"/>
  <c r="U23" i="5"/>
  <c r="U22" i="5"/>
  <c r="R20" i="5"/>
  <c r="U20" i="5" s="1"/>
  <c r="U19" i="5"/>
  <c r="U17" i="5"/>
  <c r="U15" i="5"/>
  <c r="U13" i="5"/>
  <c r="O32" i="4" l="1"/>
  <c r="R32" i="5"/>
  <c r="R39" i="5" s="1"/>
  <c r="U39" i="5" s="1"/>
  <c r="O44" i="5"/>
  <c r="U44" i="5" s="1"/>
  <c r="U32" i="5"/>
  <c r="D82" i="1"/>
  <c r="C82" i="1"/>
  <c r="D83" i="1"/>
  <c r="C83" i="1"/>
  <c r="E83" i="1" l="1"/>
  <c r="O38" i="4"/>
  <c r="U38" i="4" s="1"/>
  <c r="U32" i="4"/>
  <c r="E167" i="1"/>
  <c r="D185" i="1" l="1"/>
  <c r="D184" i="1"/>
  <c r="D183" i="1"/>
  <c r="D182" i="1"/>
  <c r="C106" i="2"/>
  <c r="D108" i="2"/>
  <c r="D107" i="2"/>
  <c r="E182" i="1" l="1"/>
  <c r="D168" i="1" l="1"/>
  <c r="D170" i="1" s="1"/>
  <c r="E170" i="1" s="1"/>
  <c r="D161" i="1"/>
  <c r="D160" i="1"/>
  <c r="D122" i="1"/>
  <c r="D123" i="1"/>
  <c r="D121" i="1"/>
  <c r="D55" i="1"/>
  <c r="C160" i="1"/>
  <c r="C163" i="1"/>
  <c r="D163" i="1"/>
  <c r="E40" i="1" l="1"/>
  <c r="D145" i="2" l="1"/>
  <c r="D146" i="2"/>
  <c r="D144" i="2"/>
  <c r="E43" i="3" l="1"/>
  <c r="E25" i="3"/>
  <c r="D76" i="2" l="1"/>
  <c r="D159" i="2"/>
  <c r="D158" i="2"/>
  <c r="D157" i="2"/>
  <c r="D116" i="2"/>
  <c r="D115" i="2"/>
  <c r="C115" i="2"/>
  <c r="C116" i="2"/>
  <c r="D109" i="2"/>
  <c r="D78" i="2"/>
  <c r="D54" i="2"/>
  <c r="D52" i="2"/>
  <c r="E49" i="2"/>
  <c r="F49" i="2" s="1"/>
  <c r="E48" i="2"/>
  <c r="F48" i="2"/>
  <c r="E155" i="2"/>
  <c r="F155" i="2" s="1"/>
  <c r="E154" i="2"/>
  <c r="F154" i="2" s="1"/>
  <c r="E153" i="2"/>
  <c r="F153" i="2" s="1"/>
  <c r="E180" i="1"/>
  <c r="E179" i="1"/>
  <c r="E185" i="1" s="1"/>
  <c r="E178" i="1"/>
  <c r="E183" i="1"/>
  <c r="D156" i="2"/>
  <c r="D169" i="1"/>
  <c r="C169" i="1"/>
  <c r="C168" i="1"/>
  <c r="E166" i="1"/>
  <c r="D162" i="1"/>
  <c r="C162" i="1"/>
  <c r="C161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D132" i="1"/>
  <c r="E132" i="1" s="1"/>
  <c r="D131" i="1"/>
  <c r="C131" i="1"/>
  <c r="D130" i="1"/>
  <c r="C130" i="1"/>
  <c r="D129" i="1"/>
  <c r="C129" i="1"/>
  <c r="E128" i="1"/>
  <c r="E127" i="1"/>
  <c r="E126" i="1"/>
  <c r="C123" i="1"/>
  <c r="E123" i="1" s="1"/>
  <c r="E120" i="1"/>
  <c r="E119" i="1"/>
  <c r="E118" i="1"/>
  <c r="E117" i="1"/>
  <c r="E115" i="1"/>
  <c r="E114" i="1"/>
  <c r="E113" i="1"/>
  <c r="E112" i="1"/>
  <c r="E111" i="1"/>
  <c r="E110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3" i="1"/>
  <c r="E92" i="1"/>
  <c r="E91" i="1"/>
  <c r="E90" i="1"/>
  <c r="E89" i="1"/>
  <c r="E88" i="1"/>
  <c r="E86" i="1"/>
  <c r="D84" i="1"/>
  <c r="C84" i="1"/>
  <c r="D81" i="1"/>
  <c r="E80" i="1"/>
  <c r="E79" i="1"/>
  <c r="E78" i="1"/>
  <c r="E77" i="1"/>
  <c r="E76" i="1"/>
  <c r="E75" i="1"/>
  <c r="E74" i="1"/>
  <c r="E70" i="1"/>
  <c r="E73" i="1"/>
  <c r="E72" i="1"/>
  <c r="E71" i="1"/>
  <c r="E69" i="1"/>
  <c r="E68" i="1"/>
  <c r="E67" i="1"/>
  <c r="E66" i="1"/>
  <c r="E64" i="1"/>
  <c r="E63" i="1"/>
  <c r="E62" i="1"/>
  <c r="E60" i="1"/>
  <c r="D57" i="1"/>
  <c r="C57" i="1"/>
  <c r="D56" i="1"/>
  <c r="C56" i="1"/>
  <c r="C55" i="1"/>
  <c r="E53" i="1"/>
  <c r="E52" i="1"/>
  <c r="E51" i="1"/>
  <c r="D50" i="1"/>
  <c r="C50" i="1"/>
  <c r="E49" i="1"/>
  <c r="E48" i="1"/>
  <c r="E47" i="1"/>
  <c r="E46" i="1"/>
  <c r="E45" i="1"/>
  <c r="E44" i="1"/>
  <c r="E43" i="1"/>
  <c r="E42" i="1"/>
  <c r="E41" i="1"/>
  <c r="E39" i="1"/>
  <c r="E38" i="1"/>
  <c r="E37" i="1"/>
  <c r="D36" i="1"/>
  <c r="C36" i="1"/>
  <c r="E35" i="1"/>
  <c r="E34" i="1"/>
  <c r="E33" i="1"/>
  <c r="E32" i="1"/>
  <c r="E31" i="1"/>
  <c r="E30" i="1"/>
  <c r="D29" i="1"/>
  <c r="C29" i="1"/>
  <c r="E28" i="1"/>
  <c r="E27" i="1"/>
  <c r="E26" i="1"/>
  <c r="D25" i="1"/>
  <c r="C25" i="1"/>
  <c r="E24" i="1"/>
  <c r="E23" i="1"/>
  <c r="D22" i="1"/>
  <c r="C22" i="1"/>
  <c r="E21" i="1"/>
  <c r="E20" i="1"/>
  <c r="D19" i="1"/>
  <c r="C19" i="1"/>
  <c r="E18" i="1"/>
  <c r="E17" i="1"/>
  <c r="D16" i="1"/>
  <c r="C16" i="1"/>
  <c r="E15" i="1"/>
  <c r="E14" i="1"/>
  <c r="E13" i="1"/>
  <c r="D12" i="1"/>
  <c r="C12" i="1"/>
  <c r="E11" i="1"/>
  <c r="E10" i="1"/>
  <c r="E9" i="1"/>
  <c r="E8" i="1"/>
  <c r="D7" i="1"/>
  <c r="C7" i="1"/>
  <c r="E116" i="2" l="1"/>
  <c r="F116" i="2" s="1"/>
  <c r="D162" i="2"/>
  <c r="D54" i="1"/>
  <c r="D172" i="1" s="1"/>
  <c r="D187" i="1" s="1"/>
  <c r="D174" i="1"/>
  <c r="D164" i="2"/>
  <c r="E29" i="1"/>
  <c r="E130" i="1"/>
  <c r="E163" i="1"/>
  <c r="E160" i="1"/>
  <c r="E161" i="1"/>
  <c r="E16" i="1"/>
  <c r="E22" i="1"/>
  <c r="E50" i="1"/>
  <c r="E121" i="1"/>
  <c r="C54" i="1"/>
  <c r="C172" i="1" s="1"/>
  <c r="C187" i="1" s="1"/>
  <c r="E57" i="1"/>
  <c r="E169" i="1"/>
  <c r="E82" i="1"/>
  <c r="E84" i="1"/>
  <c r="E115" i="2"/>
  <c r="F115" i="2" s="1"/>
  <c r="E12" i="1"/>
  <c r="E19" i="1"/>
  <c r="E25" i="1"/>
  <c r="E36" i="1"/>
  <c r="E81" i="1"/>
  <c r="E122" i="1"/>
  <c r="E129" i="1"/>
  <c r="E131" i="1"/>
  <c r="E162" i="1"/>
  <c r="E168" i="1"/>
  <c r="E7" i="1"/>
  <c r="E55" i="1"/>
  <c r="D175" i="1"/>
  <c r="E56" i="1"/>
  <c r="E173" i="1" l="1"/>
  <c r="E174" i="1"/>
  <c r="E175" i="1"/>
  <c r="E172" i="1"/>
  <c r="E187" i="1" s="1"/>
  <c r="E54" i="1"/>
  <c r="E46" i="2" l="1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E29" i="2"/>
  <c r="F29" i="2" s="1"/>
  <c r="E28" i="2"/>
  <c r="F28" i="2" s="1"/>
  <c r="E27" i="2"/>
  <c r="F27" i="2" s="1"/>
  <c r="E26" i="2"/>
  <c r="F26" i="2" s="1"/>
  <c r="E25" i="2"/>
  <c r="F25" i="2" s="1"/>
  <c r="E23" i="2"/>
  <c r="F23" i="2" s="1"/>
  <c r="E22" i="2"/>
  <c r="F22" i="2" s="1"/>
  <c r="E14" i="2"/>
  <c r="F14" i="2" s="1"/>
  <c r="E13" i="2"/>
  <c r="F13" i="2" s="1"/>
  <c r="E11" i="2"/>
  <c r="F11" i="2" s="1"/>
  <c r="E10" i="2"/>
  <c r="F10" i="2" s="1"/>
  <c r="E9" i="2"/>
  <c r="F9" i="2" s="1"/>
  <c r="E8" i="2"/>
  <c r="F8" i="2" s="1"/>
  <c r="D106" i="2"/>
  <c r="D143" i="2"/>
  <c r="E81" i="2"/>
  <c r="E149" i="2"/>
  <c r="E142" i="2"/>
  <c r="F142" i="2" s="1"/>
  <c r="E141" i="2"/>
  <c r="F141" i="2" s="1"/>
  <c r="E140" i="2"/>
  <c r="F140" i="2" s="1"/>
  <c r="E139" i="2"/>
  <c r="F139" i="2" s="1"/>
  <c r="E138" i="2"/>
  <c r="E137" i="2"/>
  <c r="F137" i="2" s="1"/>
  <c r="E136" i="2"/>
  <c r="F136" i="2" s="1"/>
  <c r="E135" i="2"/>
  <c r="F135" i="2" s="1"/>
  <c r="E134" i="2"/>
  <c r="E133" i="2"/>
  <c r="E132" i="2"/>
  <c r="F132" i="2" s="1"/>
  <c r="E131" i="2"/>
  <c r="F131" i="2" s="1"/>
  <c r="E130" i="2"/>
  <c r="E129" i="2"/>
  <c r="F129" i="2" s="1"/>
  <c r="E128" i="2"/>
  <c r="F128" i="2" s="1"/>
  <c r="E127" i="2"/>
  <c r="F127" i="2" s="1"/>
  <c r="E126" i="2"/>
  <c r="E125" i="2"/>
  <c r="F125" i="2" s="1"/>
  <c r="E124" i="2"/>
  <c r="F124" i="2" s="1"/>
  <c r="E123" i="2"/>
  <c r="F123" i="2" s="1"/>
  <c r="E122" i="2"/>
  <c r="E120" i="2"/>
  <c r="E119" i="2"/>
  <c r="F119" i="2" s="1"/>
  <c r="E113" i="2"/>
  <c r="F113" i="2" s="1"/>
  <c r="E112" i="2"/>
  <c r="E105" i="2"/>
  <c r="F105" i="2" s="1"/>
  <c r="E104" i="2"/>
  <c r="F104" i="2" s="1"/>
  <c r="E103" i="2"/>
  <c r="E102" i="2"/>
  <c r="E101" i="2"/>
  <c r="E100" i="2"/>
  <c r="F100" i="2" s="1"/>
  <c r="E99" i="2"/>
  <c r="F99" i="2" s="1"/>
  <c r="E98" i="2"/>
  <c r="E96" i="2"/>
  <c r="F96" i="2" s="1"/>
  <c r="E95" i="2"/>
  <c r="F95" i="2" s="1"/>
  <c r="E94" i="2"/>
  <c r="F94" i="2" s="1"/>
  <c r="E93" i="2"/>
  <c r="E92" i="2"/>
  <c r="F92" i="2" s="1"/>
  <c r="E91" i="2"/>
  <c r="F91" i="2" s="1"/>
  <c r="E90" i="2"/>
  <c r="F90" i="2" s="1"/>
  <c r="E89" i="2"/>
  <c r="F89" i="2" s="1"/>
  <c r="E88" i="2"/>
  <c r="E87" i="2"/>
  <c r="F87" i="2" s="1"/>
  <c r="E86" i="2"/>
  <c r="E85" i="2"/>
  <c r="E84" i="2"/>
  <c r="F84" i="2" s="1"/>
  <c r="E83" i="2"/>
  <c r="F83" i="2" s="1"/>
  <c r="E82" i="2"/>
  <c r="F82" i="2" s="1"/>
  <c r="E80" i="2"/>
  <c r="F80" i="2" s="1"/>
  <c r="E74" i="2"/>
  <c r="E73" i="2"/>
  <c r="E72" i="2"/>
  <c r="E71" i="2"/>
  <c r="E70" i="2"/>
  <c r="E69" i="2"/>
  <c r="F69" i="2" s="1"/>
  <c r="E68" i="2"/>
  <c r="E67" i="2"/>
  <c r="E66" i="2"/>
  <c r="E65" i="2"/>
  <c r="E64" i="2"/>
  <c r="E63" i="2"/>
  <c r="E62" i="2"/>
  <c r="F62" i="2" s="1"/>
  <c r="E61" i="2"/>
  <c r="F61" i="2" s="1"/>
  <c r="E60" i="2"/>
  <c r="E59" i="2"/>
  <c r="E58" i="2"/>
  <c r="F58" i="2" s="1"/>
  <c r="E57" i="2"/>
  <c r="F149" i="2"/>
  <c r="F138" i="2"/>
  <c r="F134" i="2"/>
  <c r="F133" i="2"/>
  <c r="F130" i="2"/>
  <c r="F126" i="2"/>
  <c r="F122" i="2"/>
  <c r="F112" i="2"/>
  <c r="F103" i="2"/>
  <c r="F102" i="2"/>
  <c r="F101" i="2"/>
  <c r="F98" i="2"/>
  <c r="F93" i="2"/>
  <c r="F88" i="2"/>
  <c r="F86" i="2"/>
  <c r="F85" i="2"/>
  <c r="D114" i="2"/>
  <c r="D24" i="2"/>
  <c r="D32" i="2"/>
  <c r="D12" i="2"/>
  <c r="D7" i="2"/>
  <c r="D47" i="2"/>
  <c r="D21" i="2"/>
  <c r="D20" i="2"/>
  <c r="E20" i="2" s="1"/>
  <c r="F20" i="2" s="1"/>
  <c r="D18" i="2"/>
  <c r="E18" i="2" s="1"/>
  <c r="F18" i="2" s="1"/>
  <c r="D16" i="2"/>
  <c r="C159" i="2"/>
  <c r="E159" i="2" s="1"/>
  <c r="F159" i="2" s="1"/>
  <c r="C158" i="2"/>
  <c r="E158" i="2" s="1"/>
  <c r="F158" i="2" s="1"/>
  <c r="C157" i="2"/>
  <c r="E157" i="2" s="1"/>
  <c r="F157" i="2" s="1"/>
  <c r="C156" i="2"/>
  <c r="E156" i="2" s="1"/>
  <c r="F156" i="2" s="1"/>
  <c r="C150" i="2"/>
  <c r="E150" i="2" s="1"/>
  <c r="F150" i="2" s="1"/>
  <c r="C146" i="2"/>
  <c r="E146" i="2" s="1"/>
  <c r="F146" i="2" s="1"/>
  <c r="C145" i="2"/>
  <c r="E145" i="2" s="1"/>
  <c r="F145" i="2" s="1"/>
  <c r="C144" i="2"/>
  <c r="E144" i="2" s="1"/>
  <c r="F144" i="2" s="1"/>
  <c r="C143" i="2"/>
  <c r="C114" i="2"/>
  <c r="C109" i="2"/>
  <c r="E109" i="2" s="1"/>
  <c r="F109" i="2" s="1"/>
  <c r="C108" i="2"/>
  <c r="E108" i="2" s="1"/>
  <c r="F108" i="2" s="1"/>
  <c r="C107" i="2"/>
  <c r="C78" i="2"/>
  <c r="C76" i="2"/>
  <c r="E76" i="2" s="1"/>
  <c r="F76" i="2" s="1"/>
  <c r="C75" i="2"/>
  <c r="C54" i="2"/>
  <c r="E54" i="2" s="1"/>
  <c r="F54" i="2" s="1"/>
  <c r="C53" i="2"/>
  <c r="C52" i="2"/>
  <c r="E52" i="2" s="1"/>
  <c r="F52" i="2" s="1"/>
  <c r="C47" i="2"/>
  <c r="C32" i="2"/>
  <c r="C24" i="2"/>
  <c r="C21" i="2"/>
  <c r="E21" i="2" s="1"/>
  <c r="C19" i="2"/>
  <c r="E19" i="2" s="1"/>
  <c r="C17" i="2"/>
  <c r="E17" i="2" s="1"/>
  <c r="C15" i="2"/>
  <c r="E15" i="2" s="1"/>
  <c r="C12" i="2"/>
  <c r="E12" i="2" s="1"/>
  <c r="C7" i="2"/>
  <c r="E24" i="2" l="1"/>
  <c r="D53" i="2"/>
  <c r="D163" i="2" s="1"/>
  <c r="D168" i="2" s="1"/>
  <c r="E47" i="2"/>
  <c r="E143" i="2"/>
  <c r="F143" i="2" s="1"/>
  <c r="E16" i="2"/>
  <c r="F16" i="2" s="1"/>
  <c r="C163" i="2"/>
  <c r="E53" i="2"/>
  <c r="F53" i="2" s="1"/>
  <c r="C164" i="2"/>
  <c r="E164" i="2" s="1"/>
  <c r="F164" i="2" s="1"/>
  <c r="E78" i="2"/>
  <c r="F78" i="2" s="1"/>
  <c r="C162" i="2"/>
  <c r="E107" i="2"/>
  <c r="F107" i="2" s="1"/>
  <c r="E7" i="2"/>
  <c r="E32" i="2"/>
  <c r="E114" i="2"/>
  <c r="F114" i="2" s="1"/>
  <c r="E106" i="2"/>
  <c r="F106" i="2" s="1"/>
  <c r="C51" i="2"/>
  <c r="C161" i="2" s="1"/>
  <c r="C166" i="2" s="1"/>
  <c r="E163" i="2" l="1"/>
  <c r="F163" i="2" s="1"/>
  <c r="C168" i="2"/>
  <c r="E162" i="2"/>
  <c r="F74" i="2"/>
  <c r="F73" i="2"/>
  <c r="F72" i="2"/>
  <c r="F70" i="2"/>
  <c r="F68" i="2"/>
  <c r="F67" i="2"/>
  <c r="F66" i="2"/>
  <c r="F65" i="2"/>
  <c r="F64" i="2"/>
  <c r="F63" i="2"/>
  <c r="F60" i="2"/>
  <c r="F59" i="2"/>
  <c r="F57" i="2"/>
  <c r="D75" i="2"/>
  <c r="E75" i="2" s="1"/>
  <c r="D51" i="2"/>
  <c r="D161" i="2" s="1"/>
  <c r="D166" i="2" s="1"/>
  <c r="E166" i="2" s="1"/>
  <c r="F166" i="2" s="1"/>
  <c r="F47" i="2"/>
  <c r="F32" i="2"/>
  <c r="F24" i="2"/>
  <c r="F21" i="2"/>
  <c r="F19" i="2"/>
  <c r="F17" i="2"/>
  <c r="F15" i="2"/>
  <c r="F12" i="2"/>
  <c r="F162" i="2" l="1"/>
  <c r="E168" i="2"/>
  <c r="F168" i="2" s="1"/>
  <c r="E161" i="2"/>
  <c r="F161" i="2" s="1"/>
  <c r="E51" i="2"/>
  <c r="F51" i="2" s="1"/>
  <c r="F75" i="2"/>
  <c r="F7" i="2"/>
</calcChain>
</file>

<file path=xl/comments1.xml><?xml version="1.0" encoding="utf-8"?>
<comments xmlns="http://schemas.openxmlformats.org/spreadsheetml/2006/main">
  <authors>
    <author>Hiatt, Eric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operational, prairie research, hospital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operational, prairie research, hospital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"the following colleges" but does not list the colleges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"the following colleges" but does not list the colleges</t>
        </r>
      </text>
    </comment>
    <comment ref="A135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2% admin agency spending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2% admin agency spending</t>
        </r>
      </text>
    </comment>
  </commentList>
</comments>
</file>

<file path=xl/comments2.xml><?xml version="1.0" encoding="utf-8"?>
<comments xmlns="http://schemas.openxmlformats.org/spreadsheetml/2006/main">
  <authors>
    <author>Hiatt, Eric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labor relations and degree programs 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Hiatt, Eric:</t>
        </r>
        <r>
          <rPr>
            <sz val="9"/>
            <color indexed="81"/>
            <rFont val="Tahoma"/>
            <family val="2"/>
          </rPr>
          <t xml:space="preserve">
includes 2% admin agency spending</t>
        </r>
      </text>
    </comment>
  </commentList>
</comments>
</file>

<file path=xl/sharedStrings.xml><?xml version="1.0" encoding="utf-8"?>
<sst xmlns="http://schemas.openxmlformats.org/spreadsheetml/2006/main" count="922" uniqueCount="336">
  <si>
    <t>Public Universities</t>
  </si>
  <si>
    <t>Fund</t>
  </si>
  <si>
    <t>Chicago State University</t>
  </si>
  <si>
    <t xml:space="preserve">     Operating</t>
  </si>
  <si>
    <t>EAF</t>
  </si>
  <si>
    <t>Eastern Illinois University</t>
  </si>
  <si>
    <t>Governors State University</t>
  </si>
  <si>
    <t xml:space="preserve">      Operating</t>
  </si>
  <si>
    <t>Illinois State University</t>
  </si>
  <si>
    <t>Northeastern Illinois University</t>
  </si>
  <si>
    <t>Northern Illinois University</t>
  </si>
  <si>
    <t>Southern Illinois University</t>
  </si>
  <si>
    <t>University of Illinois</t>
  </si>
  <si>
    <t>Fire Prevention Fund</t>
  </si>
  <si>
    <t>Western Illinois University</t>
  </si>
  <si>
    <t>Total Public Universities</t>
  </si>
  <si>
    <t>All Fund</t>
  </si>
  <si>
    <t>Other Funds</t>
  </si>
  <si>
    <t>IBHE</t>
  </si>
  <si>
    <t>GRF</t>
  </si>
  <si>
    <t>UCLC</t>
  </si>
  <si>
    <t>DFI</t>
  </si>
  <si>
    <t>Total IBHE</t>
  </si>
  <si>
    <t>Community Colleges</t>
  </si>
  <si>
    <t>ICCB Ordinary and contingent expenses</t>
  </si>
  <si>
    <t>East St. Louis Higher Education Center</t>
  </si>
  <si>
    <t>Lincoln's Challenge Program</t>
  </si>
  <si>
    <t>Alternative Schools Network</t>
  </si>
  <si>
    <t>ILDS</t>
  </si>
  <si>
    <t>Small College Grants</t>
  </si>
  <si>
    <t>Performance Funding Grants</t>
  </si>
  <si>
    <t>Adult Education</t>
  </si>
  <si>
    <t>GED Testing</t>
  </si>
  <si>
    <t>CTE Nursing Prep</t>
  </si>
  <si>
    <t>CTE Grants</t>
  </si>
  <si>
    <t>Adult Education Literacy Grants</t>
  </si>
  <si>
    <t>Total Community College/Adult Ed</t>
  </si>
  <si>
    <t>All Funds</t>
  </si>
  <si>
    <t>IMSA</t>
  </si>
  <si>
    <t>Total IMSA</t>
  </si>
  <si>
    <t>ISAC</t>
  </si>
  <si>
    <t>Outreach</t>
  </si>
  <si>
    <t xml:space="preserve">MAP </t>
  </si>
  <si>
    <t>Dependents Grants</t>
  </si>
  <si>
    <t>Minority Teacher Scholarships</t>
  </si>
  <si>
    <t>Golden  Apple Scholarships</t>
  </si>
  <si>
    <t>Veterans Home Loan Repayment</t>
  </si>
  <si>
    <t>Nurse Educator Loan Repayment</t>
  </si>
  <si>
    <t>Teachers Loan Repayment Program</t>
  </si>
  <si>
    <t>Total ISAC</t>
  </si>
  <si>
    <t>SUCSS</t>
  </si>
  <si>
    <t>Total SUCSS</t>
  </si>
  <si>
    <t>Total</t>
  </si>
  <si>
    <t xml:space="preserve"> </t>
  </si>
  <si>
    <t>Veterans's Grant</t>
  </si>
  <si>
    <t>Illinois Scholars Scholarships</t>
  </si>
  <si>
    <t>Operating expenses</t>
  </si>
  <si>
    <t xml:space="preserve">     Dixon Agricultural Center</t>
  </si>
  <si>
    <t xml:space="preserve">     Public Policy Institute (UIC)</t>
  </si>
  <si>
    <t xml:space="preserve">     College of Dentistry</t>
  </si>
  <si>
    <t xml:space="preserve">     Pharmacy Practice Education</t>
  </si>
  <si>
    <t xml:space="preserve">     Fire protection services</t>
  </si>
  <si>
    <t xml:space="preserve">     Pharmacy (Rockford)</t>
  </si>
  <si>
    <t>Grants for educational purposes/bridge programs (Alternative Schools)</t>
  </si>
  <si>
    <t>GYO</t>
  </si>
  <si>
    <t>Operating Expenses</t>
  </si>
  <si>
    <t>Illinois Board of Higher Education Rack Up - Fiscal Year 2017</t>
  </si>
  <si>
    <t>Operations</t>
  </si>
  <si>
    <t>MyCreditsTransfer</t>
  </si>
  <si>
    <t>Quad-Cities Graduate Study Center</t>
  </si>
  <si>
    <t>IMSA Fusion</t>
  </si>
  <si>
    <t>Cooperative Work Study</t>
  </si>
  <si>
    <t>Nursing Grants</t>
  </si>
  <si>
    <t>Nurse Fellowships</t>
  </si>
  <si>
    <t>Washington Center Intern Program</t>
  </si>
  <si>
    <t xml:space="preserve">     Daily Egyptian</t>
  </si>
  <si>
    <t>Base operating, equalization, CCC</t>
  </si>
  <si>
    <t xml:space="preserve">     Hispanic Center for Excellence (UIC)</t>
  </si>
  <si>
    <t>Illinois Board of Higher Education Rack Up - Fiscal Year 2018</t>
  </si>
  <si>
    <t xml:space="preserve">     CSU Education Improvement Fund</t>
  </si>
  <si>
    <t>CSU Ed Imp Fund</t>
  </si>
  <si>
    <t xml:space="preserve">     Pharmacy school</t>
  </si>
  <si>
    <t>Gen. Prof. Dedicated Fd</t>
  </si>
  <si>
    <t xml:space="preserve">     Financial Assistance Outreach Center</t>
  </si>
  <si>
    <t xml:space="preserve">     Scholarships</t>
  </si>
  <si>
    <t>State College and University Trust Fund</t>
  </si>
  <si>
    <t xml:space="preserve">    SimmonsCooper Cancer Center</t>
  </si>
  <si>
    <t xml:space="preserve">    Daily Egyptian</t>
  </si>
  <si>
    <t xml:space="preserve">     SIUE fire protection services</t>
  </si>
  <si>
    <t xml:space="preserve">     National Corn-to-Ethanol Research Center</t>
  </si>
  <si>
    <t xml:space="preserve">     Prairie Research Center</t>
  </si>
  <si>
    <t xml:space="preserve">     Hospital</t>
  </si>
  <si>
    <t xml:space="preserve">     Hispanic Center for Excellence</t>
  </si>
  <si>
    <t xml:space="preserve">     Dixon Springs Ag Center</t>
  </si>
  <si>
    <t xml:space="preserve">     Public Policy Institute</t>
  </si>
  <si>
    <t xml:space="preserve">     Pharmacy school in Rockford</t>
  </si>
  <si>
    <t xml:space="preserve">     Illinois Fire Services Institute</t>
  </si>
  <si>
    <t xml:space="preserve">     Emergency Mosquito Abatement</t>
  </si>
  <si>
    <t>Emergency Public Health Fund</t>
  </si>
  <si>
    <t xml:space="preserve">     Mosquito Research and Abatement</t>
  </si>
  <si>
    <t>Used Tire Management Fund</t>
  </si>
  <si>
    <t xml:space="preserve">     Ordinary and contingent expenses</t>
  </si>
  <si>
    <t>Hazardous Waste Research Fund</t>
  </si>
  <si>
    <t>Ordinary and contingent expenses</t>
  </si>
  <si>
    <t>P-20 ILDS</t>
  </si>
  <si>
    <t>MyCreditsTransfer( u.select)</t>
  </si>
  <si>
    <t>Quad Cities</t>
  </si>
  <si>
    <t>Nursing school grants</t>
  </si>
  <si>
    <t>Nurse educator fellowships</t>
  </si>
  <si>
    <t>Federal contracts and grants</t>
  </si>
  <si>
    <t>BHE Fed Grants Fd</t>
  </si>
  <si>
    <t>Distance Learning Fund</t>
  </si>
  <si>
    <t>Academic Quality Assurance Fund</t>
  </si>
  <si>
    <t>Private College Academic Quality Assurance Fund</t>
  </si>
  <si>
    <t>Private Business &amp; Vocational Schools Quality Assurance</t>
  </si>
  <si>
    <t>Base Operating Grants</t>
  </si>
  <si>
    <t>PPTRF</t>
  </si>
  <si>
    <t>Equalization Grants</t>
  </si>
  <si>
    <t>City Colleges of Chicago</t>
  </si>
  <si>
    <t xml:space="preserve">Designated Reimbursement of Veterans Grants </t>
  </si>
  <si>
    <t>Maintaining and updating technology</t>
  </si>
  <si>
    <t>ICCB Grants Fund (inc prior year expend)</t>
  </si>
  <si>
    <t>ICCB Contracts and Grants Fund</t>
  </si>
  <si>
    <t>Ordinary and contingency expenses</t>
  </si>
  <si>
    <t>ICCB Federal Trust Fund</t>
  </si>
  <si>
    <t>Adult Education Administration</t>
  </si>
  <si>
    <t>Adult Education Fund</t>
  </si>
  <si>
    <t>High School Equivalency Testing Fund</t>
  </si>
  <si>
    <t>CTE Grants (OSF)</t>
  </si>
  <si>
    <t>Career and Technical Education Fund</t>
  </si>
  <si>
    <t>Federal Adult Education Grants</t>
  </si>
  <si>
    <t>ICCB Adult Education Fund</t>
  </si>
  <si>
    <t>IMSA Income Fund</t>
  </si>
  <si>
    <t>IL Scholars Scholarships</t>
  </si>
  <si>
    <t>Collections</t>
  </si>
  <si>
    <t>ISAC Accounts Receivable Fund</t>
  </si>
  <si>
    <t>Higher Education License Plate Grants (HELP)</t>
  </si>
  <si>
    <t>University Grant Fund</t>
  </si>
  <si>
    <t>Research, outreach, &amp; training</t>
  </si>
  <si>
    <t>ISAC Contracts &amp; Grants Fund</t>
  </si>
  <si>
    <t>Optometric Education Scholarship Program</t>
  </si>
  <si>
    <t>National Guard Grants</t>
  </si>
  <si>
    <t>National Guard and Naval Militia Grant Fund</t>
  </si>
  <si>
    <t>Golden Apple Scholars of Illinois Program</t>
  </si>
  <si>
    <t>Golden Apple Scholars of Illinois Fund</t>
  </si>
  <si>
    <t>Student Loan Operating Fund Expenses</t>
  </si>
  <si>
    <t>Student Loan Operating Fund</t>
  </si>
  <si>
    <t>Federal Loan System Develop. &amp; Maint.</t>
  </si>
  <si>
    <t>Illinois Designated Account Purchase Program</t>
  </si>
  <si>
    <t>Collection activities (FFEL) under FHEA</t>
  </si>
  <si>
    <t>Paul Douglas Teacher Scholarship (Refund to ED)</t>
  </si>
  <si>
    <t>Loan Guarantee Program</t>
  </si>
  <si>
    <t>Federal Student Loan Fund</t>
  </si>
  <si>
    <t>Federal Grant Funding</t>
  </si>
  <si>
    <t>Federal Student Incentives Trust Fund</t>
  </si>
  <si>
    <t>John R. Justice Student Loan  Repayment Program</t>
  </si>
  <si>
    <t>SURS</t>
  </si>
  <si>
    <t>State Contribution</t>
  </si>
  <si>
    <t>State Contributions</t>
  </si>
  <si>
    <t>State Pension Fund</t>
  </si>
  <si>
    <t>Community College Health Insurance (CIP)</t>
  </si>
  <si>
    <t>ICCB Instructional Dev./Enhanc. Revolving Fund</t>
  </si>
  <si>
    <t>Optometric Licens. &amp; Disciplinary Board Fund</t>
  </si>
  <si>
    <t>Fed. Cong. Teacher Scholarship Prog. Fund</t>
  </si>
  <si>
    <t>FY 15</t>
  </si>
  <si>
    <t>FY 15-18 $ Chng.</t>
  </si>
  <si>
    <t>FY 15-18 % Chng.</t>
  </si>
  <si>
    <t>STEM CAHMCP</t>
  </si>
  <si>
    <t>FY 17 - 99-524</t>
  </si>
  <si>
    <t>Essential Payments for Instruction</t>
  </si>
  <si>
    <t>FY 17 Total</t>
  </si>
  <si>
    <t>Academic Quality Assurance</t>
  </si>
  <si>
    <t>Private College Academic Quality</t>
  </si>
  <si>
    <t>PBVS Quality Assurance Fund</t>
  </si>
  <si>
    <t>NCLB (Federal)</t>
  </si>
  <si>
    <t>BHE Federal Grants Fund</t>
  </si>
  <si>
    <t xml:space="preserve">     Labor Employee Relations</t>
  </si>
  <si>
    <t>Washington Center Internship</t>
  </si>
  <si>
    <t>NA</t>
  </si>
  <si>
    <t>Total SURS</t>
  </si>
  <si>
    <t>Rock Valley College Grants</t>
  </si>
  <si>
    <t>Total w/o SURS</t>
  </si>
  <si>
    <t xml:space="preserve">     Labor and Employee Relations</t>
  </si>
  <si>
    <t>Budget Stabilization Fund</t>
  </si>
  <si>
    <t xml:space="preserve">ICCB Grants Fund </t>
  </si>
  <si>
    <t>CTE Activities</t>
  </si>
  <si>
    <t>Total w/ SURS</t>
  </si>
  <si>
    <t>FY 18 Appropriations vs. FY 15 Base Year</t>
  </si>
  <si>
    <t>Capital Reappropriations</t>
  </si>
  <si>
    <t>Article, Section</t>
  </si>
  <si>
    <t>Project</t>
  </si>
  <si>
    <t>Richland Community College</t>
  </si>
  <si>
    <t>Art. 104,Sec.195</t>
  </si>
  <si>
    <t>CDF</t>
  </si>
  <si>
    <t>Renovate/Additional to Student Success Center</t>
  </si>
  <si>
    <t>College of Lake County</t>
  </si>
  <si>
    <t>Art. 104,sec.195</t>
  </si>
  <si>
    <t>Construct Classroom Building at Grayslake</t>
  </si>
  <si>
    <t>HVAC; Electrical; Fire Sprinkler Upgrades</t>
  </si>
  <si>
    <t>Olive Harvey College</t>
  </si>
  <si>
    <t>Construction of a New Building</t>
  </si>
  <si>
    <t>Spoon River College</t>
  </si>
  <si>
    <t>Construct Multi-Purpose Building</t>
  </si>
  <si>
    <t>Art. 104, sec.270</t>
  </si>
  <si>
    <t>Replace electrical system and other improvements</t>
  </si>
  <si>
    <t>Utility tunnel upgrades</t>
  </si>
  <si>
    <t>Roof replacements; wall repairs (various)</t>
  </si>
  <si>
    <t>Roof replacements; wall repairs (Buildings H, J, and BBH)</t>
  </si>
  <si>
    <t>Renovate/Expand Stevens Building</t>
  </si>
  <si>
    <t>SIU Edwardsville</t>
  </si>
  <si>
    <t>Renovate/Construct Science Lab</t>
  </si>
  <si>
    <t>SIU Carbondale</t>
  </si>
  <si>
    <t>Fire Alarm upgrades</t>
  </si>
  <si>
    <t>University of Illinois at Chicago</t>
  </si>
  <si>
    <t>Elevator upgrades</t>
  </si>
  <si>
    <t>Renovate/Upgrades to College of Dentistry</t>
  </si>
  <si>
    <t>University of Illinois at Urbana</t>
  </si>
  <si>
    <t>Renovate Veterinary Medical Large Animal Clinic</t>
  </si>
  <si>
    <t>Health/Life Safety upgrades (campus wide)</t>
  </si>
  <si>
    <t>Construct Integrated Bioresearch Lab</t>
  </si>
  <si>
    <t>Art. 104, sec. 275</t>
  </si>
  <si>
    <t>Plan/Construct teacher training/student enrichment program space</t>
  </si>
  <si>
    <t>Art. 104, sec. 280</t>
  </si>
  <si>
    <t>Residence Hall rehab/addition</t>
  </si>
  <si>
    <t>A' Wing Lab remodel</t>
  </si>
  <si>
    <t>Capital Appropriations (New)</t>
  </si>
  <si>
    <t>Appropriated Amount</t>
  </si>
  <si>
    <t>Art. 105, Sec. 5</t>
  </si>
  <si>
    <t>Construct a New Building</t>
  </si>
  <si>
    <t>Art. 105, Sec. 10</t>
  </si>
  <si>
    <t>Art. 105, Sec. 15</t>
  </si>
  <si>
    <t>Renovate/Addition to Student Success Center</t>
  </si>
  <si>
    <t>Art. 105, Sec. 35</t>
  </si>
  <si>
    <t>Art. 105, Sec. 40</t>
  </si>
  <si>
    <t>Construction of a Service Building</t>
  </si>
  <si>
    <t>Lewis &amp; Clark Community College - Godfrey</t>
  </si>
  <si>
    <t>Art. 105, Sec. 45</t>
  </si>
  <si>
    <t>Renovation of Greenhouses</t>
  </si>
  <si>
    <t>Art. 105, Sec. 50</t>
  </si>
  <si>
    <t>Remodeling HVAC for Life Science Building &amp; Coleman Hall</t>
  </si>
  <si>
    <t>Upgrade electrical distribution system</t>
  </si>
  <si>
    <t>Revovate &amp; Expand Fine Arts Center</t>
  </si>
  <si>
    <t xml:space="preserve">Joliet Junior College </t>
  </si>
  <si>
    <t>Art. 111, Sec. 5</t>
  </si>
  <si>
    <t>Construct City Center Campus</t>
  </si>
  <si>
    <t>Rock Valley College</t>
  </si>
  <si>
    <t>Art. 111, Sec. 15</t>
  </si>
  <si>
    <t>Renovate/Expand Classroom Space</t>
  </si>
  <si>
    <t>South Suburban College</t>
  </si>
  <si>
    <t>Plan/Construct Allied Health Addition</t>
  </si>
  <si>
    <t>William Rainey Harper College</t>
  </si>
  <si>
    <t>Replace hospitality facility</t>
  </si>
  <si>
    <t>Construct One Stop Admissions &amp; Campus Student Life Center</t>
  </si>
  <si>
    <t>Prairie State College</t>
  </si>
  <si>
    <t>Various improvements</t>
  </si>
  <si>
    <t>Morton Community College</t>
  </si>
  <si>
    <t>Art. 111, Sec. 20</t>
  </si>
  <si>
    <t>Classroom Addition, Building C</t>
  </si>
  <si>
    <t>Grand Total</t>
  </si>
  <si>
    <t>Lump Sum/held in reserve</t>
  </si>
  <si>
    <t>Illinois Mathematics and Science Academy</t>
  </si>
  <si>
    <t>Reapprop. Amount</t>
  </si>
  <si>
    <t>ISAC *</t>
  </si>
  <si>
    <t>PA 100-0021</t>
  </si>
  <si>
    <t>*ISAC appropriation totaling 152.503 million allocated in Fiscal Year 2017 but used to pay for Fiscal Year 2016 awards were not included in the 2017 total.</t>
  </si>
  <si>
    <t>SURS (Continuing Appropriation for General Fund State Contribution)</t>
  </si>
  <si>
    <t>PA 100-0021 (SB 6)</t>
  </si>
  <si>
    <t>Fund for the Advancement of Ed.</t>
  </si>
  <si>
    <t>ICCB Instructional Dev./Enhanc. Revolving</t>
  </si>
  <si>
    <t>Career and Technical Education</t>
  </si>
  <si>
    <t>General Professions Dedicated</t>
  </si>
  <si>
    <t>State College and University Trust</t>
  </si>
  <si>
    <t>Private Business &amp; Voc. Schools Quality Assur.</t>
  </si>
  <si>
    <t>Private College Academic Quality Assurance</t>
  </si>
  <si>
    <t>Public Act 100-0021 (SB 6)</t>
  </si>
  <si>
    <t>MyCreditsTransfer ^</t>
  </si>
  <si>
    <t>UCLC ^</t>
  </si>
  <si>
    <t>^ $532,000 for University Center of Lake County and $97,000 for MyCreditsTransfer paid from FY 17 IBHE operations stopgap funds.</t>
  </si>
  <si>
    <t>Pers. Property Tax Replacement</t>
  </si>
  <si>
    <t>SB 6/PA 100-21 -Final Capital Appropriations/Reappropriations</t>
  </si>
  <si>
    <t>Table 2</t>
  </si>
  <si>
    <t>FISCAL YEAR 2017 &amp; 2018 BUDGET</t>
  </si>
  <si>
    <t xml:space="preserve">HIGHER EDUCATION OPERATIONS AND GRANTS </t>
  </si>
  <si>
    <t>ALL APPROPRIATED FUNDS</t>
  </si>
  <si>
    <t>(in thousands of dollars)</t>
  </si>
  <si>
    <t>FY2007</t>
  </si>
  <si>
    <t>FY2015</t>
  </si>
  <si>
    <t>FY2016</t>
  </si>
  <si>
    <t>FY2017</t>
  </si>
  <si>
    <t>FY2018</t>
  </si>
  <si>
    <t>Final</t>
  </si>
  <si>
    <t>Enacted</t>
  </si>
  <si>
    <t>Public Act 99-0524</t>
  </si>
  <si>
    <t>Public Act 100-0021</t>
  </si>
  <si>
    <t>#</t>
  </si>
  <si>
    <t>Requests</t>
  </si>
  <si>
    <t>Appropriations</t>
  </si>
  <si>
    <t>Appropriations †</t>
  </si>
  <si>
    <t xml:space="preserve">Appropriations </t>
  </si>
  <si>
    <t>Resource Requirements</t>
  </si>
  <si>
    <t>Universities</t>
  </si>
  <si>
    <t>$</t>
  </si>
  <si>
    <t>Adult Education/Postsecondary Career and Technical Education</t>
  </si>
  <si>
    <t>Illinois Student Assistance Commission</t>
  </si>
  <si>
    <t>*</t>
  </si>
  <si>
    <t>State Universities Civil Service System</t>
  </si>
  <si>
    <t xml:space="preserve">Board of Higher Education </t>
  </si>
  <si>
    <t>IBHE Institutional Grants/Special Initiatives</t>
  </si>
  <si>
    <t>Total Institutional Operations and Grants</t>
  </si>
  <si>
    <t>State Universities Retirement System **</t>
  </si>
  <si>
    <t>CC Health Insurance Fund</t>
  </si>
  <si>
    <t>State Contribution to SURS (General Funds Only)</t>
  </si>
  <si>
    <t>State Contribution to SURS (State Pension Fund)</t>
  </si>
  <si>
    <t xml:space="preserve">State Contribution to SURS </t>
  </si>
  <si>
    <t>Source of Appropriated Funds</t>
  </si>
  <si>
    <t>General Funds</t>
  </si>
  <si>
    <t>General Revenue Fund</t>
  </si>
  <si>
    <t>Education Assistance Fund</t>
  </si>
  <si>
    <t>ISAC total for FY17 does not include grant programs that were appropriated in FY17 but used to pay FY16 grants.</t>
  </si>
  <si>
    <t>**</t>
  </si>
  <si>
    <t>SURS was continuing appropriation for Fiscal Year 2017.</t>
  </si>
  <si>
    <t>SB 6 becomes Public Act 100-0021</t>
  </si>
  <si>
    <t>Table 1</t>
  </si>
  <si>
    <t>GENERAL FUNDS</t>
  </si>
  <si>
    <t>Community Colleges @</t>
  </si>
  <si>
    <t>@</t>
  </si>
  <si>
    <t>Does not include Personal Property Tax Relief Fund for ICCB: $97.1 M for FY 17  &amp; $103.5 M for FY 18</t>
  </si>
  <si>
    <t>Adult Education Literacy Grants #</t>
  </si>
  <si>
    <t>Adult Education Perf. Based Awards</t>
  </si>
  <si>
    <t>GED Testing #</t>
  </si>
  <si>
    <t>CTE Nursing Prep #</t>
  </si>
  <si>
    <t># All Adult Education funding from the the stopgap ($51,301,40099-524) actually used for FY 16 costs to provide federal match.</t>
  </si>
  <si>
    <t>General Revenues</t>
  </si>
  <si>
    <t>Table 4</t>
  </si>
  <si>
    <t>Table 3</t>
  </si>
  <si>
    <t>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</si>
</sst>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  <numFmt numFmtId="167" formatCode=";;;"/>
    <numFmt numFmtId="168" formatCode="_(* #,##0.0_);_(* \(#,##0.0\);_(* &quot;-&quot;?_);_(@_)"/>
    <numFmt numFmtId="169" formatCode="_(* #,##0.0000_);_(* \(#,##0.0000\);_(* &quot;-&quot;??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u val="singleAccounting"/>
      <sz val="8"/>
      <name val="Times New Roman"/>
      <family val="1"/>
    </font>
    <font>
      <b/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1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1" fontId="3" fillId="0" borderId="0" xfId="1" applyNumberFormat="1" applyFont="1" applyFill="1" applyAlignment="1">
      <alignment horizontal="center"/>
    </xf>
    <xf numFmtId="0" fontId="4" fillId="2" borderId="0" xfId="0" applyFont="1" applyFill="1"/>
    <xf numFmtId="0" fontId="0" fillId="0" borderId="0" xfId="0" applyFont="1" applyFill="1"/>
    <xf numFmtId="0" fontId="0" fillId="0" borderId="0" xfId="0" applyFont="1"/>
    <xf numFmtId="0" fontId="4" fillId="0" borderId="0" xfId="0" applyFont="1"/>
    <xf numFmtId="0" fontId="2" fillId="0" borderId="0" xfId="0" applyFont="1" applyFill="1"/>
    <xf numFmtId="0" fontId="2" fillId="2" borderId="0" xfId="0" applyFont="1" applyFill="1"/>
    <xf numFmtId="0" fontId="0" fillId="2" borderId="0" xfId="0" applyFill="1"/>
    <xf numFmtId="0" fontId="0" fillId="0" borderId="0" xfId="0" applyFill="1" applyAlignment="1">
      <alignment horizontal="lef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41" fontId="2" fillId="2" borderId="1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41" fontId="0" fillId="0" borderId="1" xfId="1" applyNumberFormat="1" applyFont="1" applyFill="1" applyBorder="1"/>
    <xf numFmtId="41" fontId="2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5" fontId="2" fillId="2" borderId="1" xfId="1" applyNumberFormat="1" applyFont="1" applyFill="1" applyBorder="1"/>
    <xf numFmtId="0" fontId="2" fillId="0" borderId="1" xfId="0" applyFont="1" applyFill="1" applyBorder="1" applyAlignment="1">
      <alignment horizontal="center"/>
    </xf>
    <xf numFmtId="5" fontId="2" fillId="0" borderId="1" xfId="1" applyNumberFormat="1" applyFont="1" applyFill="1" applyBorder="1"/>
    <xf numFmtId="41" fontId="2" fillId="0" borderId="1" xfId="1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center"/>
    </xf>
    <xf numFmtId="41" fontId="1" fillId="0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41" fontId="2" fillId="2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0" fillId="0" borderId="0" xfId="2" applyNumberFormat="1" applyFont="1"/>
    <xf numFmtId="164" fontId="2" fillId="2" borderId="1" xfId="2" applyNumberFormat="1" applyFont="1" applyFill="1" applyBorder="1" applyAlignment="1"/>
    <xf numFmtId="164" fontId="0" fillId="0" borderId="1" xfId="2" applyNumberFormat="1" applyFont="1" applyFill="1" applyBorder="1"/>
    <xf numFmtId="164" fontId="2" fillId="2" borderId="1" xfId="2" applyNumberFormat="1" applyFont="1" applyFill="1" applyBorder="1"/>
    <xf numFmtId="164" fontId="2" fillId="0" borderId="1" xfId="2" applyNumberFormat="1" applyFont="1" applyFill="1" applyBorder="1"/>
    <xf numFmtId="164" fontId="0" fillId="0" borderId="0" xfId="2" applyNumberFormat="1" applyFont="1" applyFill="1"/>
    <xf numFmtId="41" fontId="0" fillId="0" borderId="0" xfId="0" applyNumberFormat="1"/>
    <xf numFmtId="5" fontId="0" fillId="0" borderId="1" xfId="1" applyNumberFormat="1" applyFont="1" applyFill="1" applyBorder="1"/>
    <xf numFmtId="164" fontId="2" fillId="0" borderId="1" xfId="2" applyNumberFormat="1" applyFont="1" applyFill="1" applyBorder="1" applyAlignment="1">
      <alignment horizontal="center"/>
    </xf>
    <xf numFmtId="165" fontId="0" fillId="0" borderId="0" xfId="1" applyNumberFormat="1" applyFont="1"/>
    <xf numFmtId="0" fontId="2" fillId="0" borderId="0" xfId="0" applyFont="1"/>
    <xf numFmtId="0" fontId="2" fillId="3" borderId="0" xfId="0" applyFont="1" applyFill="1"/>
    <xf numFmtId="164" fontId="2" fillId="3" borderId="1" xfId="2" applyNumberFormat="1" applyFont="1" applyFill="1" applyBorder="1"/>
    <xf numFmtId="0" fontId="2" fillId="3" borderId="1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6" fontId="8" fillId="0" borderId="1" xfId="1" applyNumberFormat="1" applyFont="1" applyFill="1" applyBorder="1"/>
    <xf numFmtId="0" fontId="8" fillId="0" borderId="1" xfId="0" quotePrefix="1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wrapText="1"/>
    </xf>
    <xf numFmtId="166" fontId="12" fillId="0" borderId="0" xfId="1" applyNumberFormat="1" applyFont="1" applyFill="1"/>
    <xf numFmtId="0" fontId="8" fillId="0" borderId="1" xfId="0" applyFont="1" applyBorder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4" applyFont="1" applyFill="1"/>
    <xf numFmtId="0" fontId="14" fillId="0" borderId="0" xfId="4" applyFont="1"/>
    <xf numFmtId="0" fontId="14" fillId="0" borderId="0" xfId="4" applyFont="1" applyFill="1" applyAlignment="1"/>
    <xf numFmtId="0" fontId="14" fillId="0" borderId="0" xfId="4" applyFont="1" applyAlignment="1"/>
    <xf numFmtId="0" fontId="14" fillId="0" borderId="0" xfId="4" applyFont="1" applyFill="1" applyAlignment="1">
      <alignment horizontal="centerContinuous"/>
    </xf>
    <xf numFmtId="0" fontId="13" fillId="0" borderId="0" xfId="4" applyFill="1" applyAlignment="1">
      <alignment horizontal="centerContinuous"/>
    </xf>
    <xf numFmtId="0" fontId="14" fillId="0" borderId="0" xfId="5" applyFont="1" applyFill="1" applyAlignment="1">
      <alignment horizontal="centerContinuous"/>
    </xf>
    <xf numFmtId="0" fontId="13" fillId="0" borderId="0" xfId="4" applyFill="1"/>
    <xf numFmtId="0" fontId="14" fillId="0" borderId="0" xfId="5" applyFont="1" applyFill="1"/>
    <xf numFmtId="0" fontId="14" fillId="0" borderId="0" xfId="4" quotePrefix="1" applyFont="1" applyFill="1"/>
    <xf numFmtId="0" fontId="14" fillId="0" borderId="0" xfId="5" applyFont="1" applyFill="1" applyAlignment="1"/>
    <xf numFmtId="0" fontId="14" fillId="0" borderId="5" xfId="5" applyFont="1" applyFill="1" applyBorder="1" applyAlignment="1">
      <alignment horizontal="centerContinuous"/>
    </xf>
    <xf numFmtId="167" fontId="14" fillId="0" borderId="0" xfId="4" applyNumberFormat="1" applyFont="1" applyFill="1"/>
    <xf numFmtId="0" fontId="14" fillId="0" borderId="0" xfId="5" applyFont="1" applyFill="1" applyBorder="1" applyAlignment="1"/>
    <xf numFmtId="0" fontId="14" fillId="0" borderId="0" xfId="5" applyFont="1" applyFill="1" applyBorder="1" applyAlignment="1">
      <alignment horizontal="centerContinuous"/>
    </xf>
    <xf numFmtId="0" fontId="14" fillId="0" borderId="0" xfId="4" applyFont="1" applyFill="1" applyBorder="1"/>
    <xf numFmtId="0" fontId="14" fillId="0" borderId="0" xfId="4" applyFont="1" applyBorder="1"/>
    <xf numFmtId="0" fontId="15" fillId="0" borderId="0" xfId="4" applyFont="1" applyFill="1"/>
    <xf numFmtId="168" fontId="14" fillId="0" borderId="0" xfId="5" applyNumberFormat="1" applyFont="1" applyFill="1" applyAlignment="1">
      <alignment horizontal="center"/>
    </xf>
    <xf numFmtId="168" fontId="14" fillId="0" borderId="0" xfId="5" applyNumberFormat="1" applyFont="1" applyFill="1"/>
    <xf numFmtId="168" fontId="14" fillId="0" borderId="0" xfId="5" applyNumberFormat="1" applyFont="1" applyFill="1" applyAlignment="1">
      <alignment horizontal="right"/>
    </xf>
    <xf numFmtId="168" fontId="14" fillId="0" borderId="0" xfId="4" applyNumberFormat="1" applyFont="1" applyFill="1" applyBorder="1"/>
    <xf numFmtId="168" fontId="14" fillId="0" borderId="0" xfId="4" applyNumberFormat="1" applyFont="1" applyBorder="1"/>
    <xf numFmtId="164" fontId="14" fillId="0" borderId="0" xfId="3" applyNumberFormat="1" applyFont="1" applyBorder="1"/>
    <xf numFmtId="168" fontId="14" fillId="0" borderId="0" xfId="4" applyNumberFormat="1" applyFont="1"/>
    <xf numFmtId="0" fontId="16" fillId="0" borderId="0" xfId="4" applyFont="1" applyFill="1"/>
    <xf numFmtId="168" fontId="17" fillId="0" borderId="0" xfId="5" applyNumberFormat="1" applyFont="1" applyFill="1"/>
    <xf numFmtId="168" fontId="16" fillId="0" borderId="0" xfId="4" applyNumberFormat="1" applyFont="1" applyFill="1" applyBorder="1"/>
    <xf numFmtId="168" fontId="16" fillId="0" borderId="0" xfId="4" applyNumberFormat="1" applyFont="1" applyBorder="1"/>
    <xf numFmtId="168" fontId="16" fillId="0" borderId="0" xfId="4" applyNumberFormat="1" applyFont="1"/>
    <xf numFmtId="0" fontId="16" fillId="0" borderId="0" xfId="4" applyFont="1"/>
    <xf numFmtId="168" fontId="17" fillId="0" borderId="0" xfId="4" applyNumberFormat="1" applyFont="1" applyFill="1" applyBorder="1"/>
    <xf numFmtId="164" fontId="17" fillId="0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>
      <alignment horizontal="center"/>
    </xf>
    <xf numFmtId="0" fontId="14" fillId="0" borderId="6" xfId="4" applyFont="1" applyFill="1" applyBorder="1" applyAlignment="1">
      <alignment horizontal="center"/>
    </xf>
    <xf numFmtId="168" fontId="14" fillId="0" borderId="6" xfId="4" applyNumberFormat="1" applyFont="1" applyFill="1" applyBorder="1"/>
    <xf numFmtId="164" fontId="14" fillId="0" borderId="0" xfId="4" applyNumberFormat="1" applyFont="1" applyFill="1" applyBorder="1"/>
    <xf numFmtId="168" fontId="14" fillId="0" borderId="5" xfId="4" applyNumberFormat="1" applyFont="1" applyFill="1" applyBorder="1" applyAlignment="1">
      <alignment horizontal="center"/>
    </xf>
    <xf numFmtId="168" fontId="14" fillId="0" borderId="5" xfId="4" applyNumberFormat="1" applyFont="1" applyFill="1" applyBorder="1"/>
    <xf numFmtId="168" fontId="14" fillId="0" borderId="0" xfId="4" applyNumberFormat="1" applyFont="1" applyBorder="1" applyAlignment="1">
      <alignment horizontal="center"/>
    </xf>
    <xf numFmtId="169" fontId="14" fillId="0" borderId="0" xfId="4" applyNumberFormat="1" applyFont="1" applyFill="1" applyBorder="1"/>
    <xf numFmtId="49" fontId="14" fillId="0" borderId="0" xfId="4" applyNumberFormat="1" applyFont="1" applyFill="1" applyProtection="1"/>
    <xf numFmtId="0" fontId="14" fillId="0" borderId="0" xfId="6" applyFont="1" applyFill="1"/>
    <xf numFmtId="168" fontId="14" fillId="0" borderId="0" xfId="6" applyNumberFormat="1" applyFont="1" applyFill="1"/>
    <xf numFmtId="168" fontId="14" fillId="0" borderId="0" xfId="6" applyNumberFormat="1" applyFont="1" applyFill="1" applyAlignment="1">
      <alignment horizontal="center"/>
    </xf>
    <xf numFmtId="0" fontId="14" fillId="0" borderId="0" xfId="6" applyFont="1"/>
    <xf numFmtId="168" fontId="14" fillId="0" borderId="0" xfId="6" applyNumberFormat="1" applyFont="1"/>
    <xf numFmtId="0" fontId="14" fillId="0" borderId="0" xfId="5" applyFont="1"/>
    <xf numFmtId="168" fontId="14" fillId="0" borderId="0" xfId="5" applyNumberFormat="1" applyFont="1"/>
    <xf numFmtId="168" fontId="17" fillId="0" borderId="0" xfId="5" applyNumberFormat="1" applyFont="1" applyFill="1" applyBorder="1"/>
    <xf numFmtId="168" fontId="14" fillId="0" borderId="0" xfId="5" applyNumberFormat="1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166" fontId="18" fillId="0" borderId="0" xfId="1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166" fontId="12" fillId="4" borderId="0" xfId="1" applyNumberFormat="1" applyFont="1" applyFill="1"/>
    <xf numFmtId="41" fontId="0" fillId="0" borderId="1" xfId="1" applyNumberFormat="1" applyFont="1" applyFill="1" applyBorder="1" applyAlignment="1">
      <alignment horizontal="center"/>
    </xf>
    <xf numFmtId="37" fontId="2" fillId="0" borderId="1" xfId="1" applyNumberFormat="1" applyFont="1" applyFill="1" applyBorder="1"/>
    <xf numFmtId="37" fontId="2" fillId="2" borderId="1" xfId="1" applyNumberFormat="1" applyFont="1" applyFill="1" applyBorder="1"/>
    <xf numFmtId="37" fontId="2" fillId="3" borderId="1" xfId="1" applyNumberFormat="1" applyFont="1" applyFill="1" applyBorder="1"/>
    <xf numFmtId="37" fontId="0" fillId="0" borderId="0" xfId="1" applyNumberFormat="1" applyFont="1" applyFill="1"/>
    <xf numFmtId="0" fontId="14" fillId="0" borderId="0" xfId="4" applyFont="1" applyFill="1" applyAlignment="1">
      <alignment horizontal="left"/>
    </xf>
    <xf numFmtId="0" fontId="14" fillId="0" borderId="0" xfId="5" applyFont="1" applyFill="1" applyAlignment="1">
      <alignment horizontal="center"/>
    </xf>
    <xf numFmtId="0" fontId="14" fillId="0" borderId="5" xfId="5" applyFont="1" applyFill="1" applyBorder="1" applyAlignment="1">
      <alignment horizontal="center"/>
    </xf>
    <xf numFmtId="0" fontId="15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7">
    <cellStyle name="Currency" xfId="1" builtinId="4"/>
    <cellStyle name="Normal" xfId="0" builtinId="0"/>
    <cellStyle name="Normal_ALLFUNDS" xfId="5"/>
    <cellStyle name="Normal_GFSUM" xfId="4"/>
    <cellStyle name="Normal_PSUM" xfId="6"/>
    <cellStyle name="Percent" xfId="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75"/>
  <sheetViews>
    <sheetView tabSelected="1" workbookViewId="0">
      <selection activeCell="I34" sqref="I34"/>
    </sheetView>
  </sheetViews>
  <sheetFormatPr defaultColWidth="9.7109375" defaultRowHeight="11.25" x14ac:dyDescent="0.2"/>
  <cols>
    <col min="1" max="1" width="1.7109375" style="62" customWidth="1"/>
    <col min="2" max="2" width="2.85546875" style="62" customWidth="1"/>
    <col min="3" max="3" width="36.7109375" style="62" customWidth="1"/>
    <col min="4" max="4" width="2.85546875" style="108" customWidth="1"/>
    <col min="5" max="5" width="1.7109375" style="108" hidden="1" customWidth="1"/>
    <col min="6" max="6" width="11" style="108" hidden="1" customWidth="1"/>
    <col min="7" max="7" width="2.85546875" style="108" hidden="1" customWidth="1"/>
    <col min="8" max="8" width="1.7109375" style="108" customWidth="1"/>
    <col min="9" max="9" width="11.28515625" style="108" bestFit="1" customWidth="1"/>
    <col min="10" max="10" width="2.85546875" style="108" customWidth="1"/>
    <col min="11" max="11" width="1.7109375" style="108" hidden="1" customWidth="1"/>
    <col min="12" max="12" width="11.28515625" style="108" hidden="1" customWidth="1"/>
    <col min="13" max="13" width="2.85546875" style="108" hidden="1" customWidth="1"/>
    <col min="14" max="14" width="1.7109375" style="108" customWidth="1"/>
    <col min="15" max="15" width="12.42578125" style="108" customWidth="1"/>
    <col min="16" max="16" width="2.85546875" style="108" customWidth="1"/>
    <col min="17" max="17" width="1.7109375" style="108" customWidth="1"/>
    <col min="18" max="18" width="12.5703125" style="108" customWidth="1"/>
    <col min="19" max="19" width="2.85546875" style="108" customWidth="1"/>
    <col min="20" max="20" width="1.7109375" style="108" customWidth="1"/>
    <col min="21" max="21" width="11.28515625" style="108" bestFit="1" customWidth="1"/>
    <col min="22" max="22" width="2.85546875" style="108" customWidth="1"/>
    <col min="23" max="23" width="1.7109375" style="108" customWidth="1"/>
    <col min="24" max="24" width="12.42578125" style="108" customWidth="1"/>
    <col min="25" max="16384" width="9.7109375" style="62"/>
  </cols>
  <sheetData>
    <row r="1" spans="1:159" ht="11.25" customHeight="1" x14ac:dyDescent="0.2">
      <c r="A1" s="131" t="s">
        <v>322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61"/>
    </row>
    <row r="2" spans="1:159" ht="6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61"/>
    </row>
    <row r="3" spans="1:159" s="64" customFormat="1" ht="11.25" customHeight="1" x14ac:dyDescent="0.2">
      <c r="A3" s="132" t="s">
        <v>281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63"/>
    </row>
    <row r="4" spans="1:159" ht="11.25" customHeight="1" x14ac:dyDescent="0.25">
      <c r="A4" s="65" t="s">
        <v>282</v>
      </c>
      <c r="B4" s="66"/>
      <c r="C4" s="6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1"/>
    </row>
    <row r="5" spans="1:159" ht="11.25" customHeight="1" x14ac:dyDescent="0.25">
      <c r="A5" s="65" t="s">
        <v>283</v>
      </c>
      <c r="B5" s="66"/>
      <c r="C5" s="65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1"/>
    </row>
    <row r="6" spans="1:159" ht="11.25" customHeight="1" x14ac:dyDescent="0.25">
      <c r="A6" s="61"/>
      <c r="B6" s="68"/>
      <c r="C6" s="61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1"/>
    </row>
    <row r="7" spans="1:159" ht="11.25" customHeight="1" x14ac:dyDescent="0.25">
      <c r="A7" s="70" t="s">
        <v>284</v>
      </c>
      <c r="B7" s="68"/>
      <c r="C7" s="61"/>
      <c r="D7" s="69"/>
      <c r="E7" s="67" t="s">
        <v>285</v>
      </c>
      <c r="F7" s="67"/>
      <c r="G7" s="71"/>
      <c r="H7" s="67" t="s">
        <v>286</v>
      </c>
      <c r="I7" s="67"/>
      <c r="J7" s="69"/>
      <c r="K7" s="129" t="s">
        <v>287</v>
      </c>
      <c r="L7" s="129"/>
      <c r="M7" s="67"/>
      <c r="N7" s="130" t="s">
        <v>288</v>
      </c>
      <c r="O7" s="130"/>
      <c r="P7" s="72"/>
      <c r="Q7" s="130" t="s">
        <v>288</v>
      </c>
      <c r="R7" s="130"/>
      <c r="S7" s="72"/>
      <c r="T7" s="130" t="s">
        <v>288</v>
      </c>
      <c r="U7" s="130"/>
      <c r="V7" s="67"/>
      <c r="W7" s="129" t="s">
        <v>289</v>
      </c>
      <c r="X7" s="129"/>
      <c r="Y7" s="61"/>
    </row>
    <row r="8" spans="1:159" x14ac:dyDescent="0.2">
      <c r="A8" s="61"/>
      <c r="B8" s="70"/>
      <c r="C8" s="61"/>
      <c r="D8" s="69"/>
      <c r="E8" s="67"/>
      <c r="F8" s="67"/>
      <c r="G8" s="71"/>
      <c r="H8" s="129" t="s">
        <v>290</v>
      </c>
      <c r="I8" s="129"/>
      <c r="J8" s="69"/>
      <c r="K8" s="129" t="s">
        <v>291</v>
      </c>
      <c r="L8" s="129"/>
      <c r="M8" s="67"/>
      <c r="N8" s="129" t="s">
        <v>292</v>
      </c>
      <c r="O8" s="129"/>
      <c r="P8" s="67"/>
      <c r="Q8" s="129" t="s">
        <v>293</v>
      </c>
      <c r="R8" s="129"/>
      <c r="S8" s="67" t="s">
        <v>294</v>
      </c>
      <c r="T8" s="129" t="s">
        <v>290</v>
      </c>
      <c r="U8" s="129"/>
      <c r="V8" s="67"/>
      <c r="W8" s="129" t="s">
        <v>293</v>
      </c>
      <c r="X8" s="129"/>
      <c r="Y8" s="61"/>
    </row>
    <row r="9" spans="1:159" x14ac:dyDescent="0.2">
      <c r="A9" s="61"/>
      <c r="B9" s="70"/>
      <c r="C9" s="73">
        <v>0</v>
      </c>
      <c r="D9" s="69"/>
      <c r="E9" s="72" t="s">
        <v>295</v>
      </c>
      <c r="F9" s="72"/>
      <c r="G9" s="74"/>
      <c r="H9" s="72" t="s">
        <v>296</v>
      </c>
      <c r="I9" s="72"/>
      <c r="J9" s="69"/>
      <c r="K9" s="130" t="s">
        <v>297</v>
      </c>
      <c r="L9" s="130"/>
      <c r="M9" s="75"/>
      <c r="N9" s="130" t="s">
        <v>298</v>
      </c>
      <c r="O9" s="130"/>
      <c r="P9" s="75"/>
      <c r="Q9" s="130" t="s">
        <v>298</v>
      </c>
      <c r="R9" s="130"/>
      <c r="S9" s="75"/>
      <c r="T9" s="130" t="s">
        <v>52</v>
      </c>
      <c r="U9" s="130"/>
      <c r="V9" s="75"/>
      <c r="W9" s="130" t="s">
        <v>298</v>
      </c>
      <c r="X9" s="130"/>
      <c r="Y9" s="76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</row>
    <row r="10" spans="1:159" x14ac:dyDescent="0.2">
      <c r="A10" s="61"/>
      <c r="B10" s="70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</row>
    <row r="11" spans="1:159" x14ac:dyDescent="0.2">
      <c r="A11" s="78" t="s">
        <v>299</v>
      </c>
      <c r="B11" s="61"/>
      <c r="C11" s="61"/>
      <c r="D11" s="69"/>
      <c r="E11" s="79"/>
      <c r="F11" s="80"/>
      <c r="G11" s="80"/>
      <c r="H11" s="79"/>
      <c r="I11" s="80"/>
      <c r="J11" s="80"/>
      <c r="K11" s="79"/>
      <c r="L11" s="80"/>
      <c r="M11" s="80"/>
      <c r="N11" s="79"/>
      <c r="O11" s="80"/>
      <c r="P11" s="80"/>
      <c r="Q11" s="79"/>
      <c r="R11" s="80"/>
      <c r="S11" s="80"/>
      <c r="T11" s="79"/>
      <c r="U11" s="80"/>
      <c r="V11" s="80"/>
      <c r="W11" s="79"/>
      <c r="X11" s="80"/>
      <c r="Y11" s="76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</row>
    <row r="12" spans="1:159" x14ac:dyDescent="0.2">
      <c r="A12" s="61"/>
      <c r="B12" s="61"/>
      <c r="C12" s="61"/>
      <c r="D12" s="6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</row>
    <row r="13" spans="1:159" x14ac:dyDescent="0.2">
      <c r="A13" s="61"/>
      <c r="B13" s="61" t="s">
        <v>300</v>
      </c>
      <c r="C13" s="61"/>
      <c r="D13" s="69"/>
      <c r="E13" s="80"/>
      <c r="F13" s="81"/>
      <c r="G13" s="80"/>
      <c r="H13" s="80" t="s">
        <v>301</v>
      </c>
      <c r="I13" s="80">
        <v>1210719.8999999999</v>
      </c>
      <c r="J13" s="80"/>
      <c r="K13" s="80" t="s">
        <v>301</v>
      </c>
      <c r="L13" s="80">
        <v>350059.1</v>
      </c>
      <c r="M13" s="80"/>
      <c r="N13" s="80" t="s">
        <v>301</v>
      </c>
      <c r="O13" s="80">
        <v>653700.19999999995</v>
      </c>
      <c r="P13" s="80"/>
      <c r="Q13" s="80" t="s">
        <v>301</v>
      </c>
      <c r="R13" s="80">
        <v>560489</v>
      </c>
      <c r="S13" s="80"/>
      <c r="T13" s="80" t="s">
        <v>301</v>
      </c>
      <c r="U13" s="80">
        <f>O13+R13</f>
        <v>1214189.2</v>
      </c>
      <c r="V13" s="80"/>
      <c r="W13" s="80" t="s">
        <v>301</v>
      </c>
      <c r="X13" s="80">
        <v>1092685.1000000001</v>
      </c>
      <c r="Y13" s="82"/>
      <c r="Z13" s="83"/>
      <c r="AA13" s="84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</row>
    <row r="14" spans="1:159" x14ac:dyDescent="0.2">
      <c r="A14" s="61"/>
      <c r="B14" s="61"/>
      <c r="C14" s="61"/>
      <c r="D14" s="69"/>
      <c r="E14" s="80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2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</row>
    <row r="15" spans="1:159" x14ac:dyDescent="0.2">
      <c r="A15" s="61"/>
      <c r="B15" s="61" t="s">
        <v>23</v>
      </c>
      <c r="C15" s="61"/>
      <c r="D15" s="69"/>
      <c r="E15" s="80"/>
      <c r="F15" s="81"/>
      <c r="G15" s="80"/>
      <c r="H15" s="80"/>
      <c r="I15" s="80">
        <v>299910</v>
      </c>
      <c r="J15" s="80"/>
      <c r="K15" s="80"/>
      <c r="L15" s="80">
        <v>74142.3</v>
      </c>
      <c r="M15" s="80"/>
      <c r="N15" s="80"/>
      <c r="O15" s="80">
        <v>133108</v>
      </c>
      <c r="P15" s="80"/>
      <c r="Q15" s="80"/>
      <c r="R15" s="80">
        <v>170355.8</v>
      </c>
      <c r="S15" s="80"/>
      <c r="T15" s="80"/>
      <c r="U15" s="80">
        <f t="shared" ref="U15:U30" si="0">O15+R15</f>
        <v>303463.8</v>
      </c>
      <c r="V15" s="80"/>
      <c r="W15" s="80"/>
      <c r="X15" s="80">
        <v>274430.8</v>
      </c>
      <c r="Y15" s="82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</row>
    <row r="16" spans="1:159" x14ac:dyDescent="0.2">
      <c r="A16" s="61"/>
      <c r="B16" s="61"/>
      <c r="C16" s="61"/>
      <c r="D16" s="69"/>
      <c r="E16" s="80"/>
      <c r="F16" s="81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2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</row>
    <row r="17" spans="1:159" x14ac:dyDescent="0.2">
      <c r="A17" s="61"/>
      <c r="B17" s="61" t="s">
        <v>302</v>
      </c>
      <c r="C17" s="61"/>
      <c r="D17" s="69"/>
      <c r="E17" s="80"/>
      <c r="F17" s="81"/>
      <c r="G17" s="80"/>
      <c r="H17" s="80"/>
      <c r="I17" s="80">
        <v>94051.4</v>
      </c>
      <c r="J17" s="80"/>
      <c r="K17" s="80"/>
      <c r="L17" s="80">
        <v>0</v>
      </c>
      <c r="M17" s="80"/>
      <c r="N17" s="80"/>
      <c r="O17" s="80">
        <v>94051.4</v>
      </c>
      <c r="P17" s="80"/>
      <c r="Q17" s="80"/>
      <c r="R17" s="80">
        <v>51301.4</v>
      </c>
      <c r="S17" s="80"/>
      <c r="T17" s="80"/>
      <c r="U17" s="80">
        <f t="shared" si="0"/>
        <v>145352.79999999999</v>
      </c>
      <c r="V17" s="80"/>
      <c r="W17" s="80"/>
      <c r="X17" s="80">
        <v>93573.4</v>
      </c>
      <c r="Y17" s="82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</row>
    <row r="18" spans="1:159" x14ac:dyDescent="0.2">
      <c r="A18" s="61"/>
      <c r="B18" s="61"/>
      <c r="C18" s="61"/>
      <c r="D18" s="69"/>
      <c r="E18" s="80"/>
      <c r="F18" s="81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2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</row>
    <row r="19" spans="1:159" hidden="1" x14ac:dyDescent="0.2">
      <c r="A19" s="61"/>
      <c r="B19" s="61"/>
      <c r="C19" s="61"/>
      <c r="D19" s="69"/>
      <c r="E19" s="80"/>
      <c r="F19" s="81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>
        <f t="shared" si="0"/>
        <v>0</v>
      </c>
      <c r="V19" s="80"/>
      <c r="W19" s="80"/>
      <c r="X19" s="80"/>
      <c r="Y19" s="82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</row>
    <row r="20" spans="1:159" x14ac:dyDescent="0.2">
      <c r="A20" s="61"/>
      <c r="B20" s="61" t="s">
        <v>303</v>
      </c>
      <c r="C20" s="61"/>
      <c r="D20" s="69"/>
      <c r="E20" s="80"/>
      <c r="F20" s="80"/>
      <c r="G20" s="80"/>
      <c r="H20" s="80"/>
      <c r="I20" s="80">
        <v>760478.5</v>
      </c>
      <c r="J20" s="80"/>
      <c r="K20" s="80"/>
      <c r="L20" s="80">
        <v>324560.7</v>
      </c>
      <c r="M20" s="80"/>
      <c r="N20" s="80"/>
      <c r="O20" s="80">
        <v>351439</v>
      </c>
      <c r="P20" s="80" t="s">
        <v>304</v>
      </c>
      <c r="Q20" s="80"/>
      <c r="R20" s="80">
        <f>79851.8+297711.9</f>
        <v>377563.7</v>
      </c>
      <c r="S20" s="80"/>
      <c r="T20" s="80"/>
      <c r="U20" s="80">
        <f t="shared" si="0"/>
        <v>729002.7</v>
      </c>
      <c r="V20" s="80"/>
      <c r="W20" s="80"/>
      <c r="X20" s="80">
        <v>731028.9</v>
      </c>
      <c r="Y20" s="82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</row>
    <row r="21" spans="1:159" x14ac:dyDescent="0.2">
      <c r="A21" s="61"/>
      <c r="B21" s="61"/>
      <c r="C21" s="61"/>
      <c r="D21" s="6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</row>
    <row r="22" spans="1:159" hidden="1" x14ac:dyDescent="0.2">
      <c r="A22" s="61"/>
      <c r="B22" s="61"/>
      <c r="C22" s="61"/>
      <c r="D22" s="6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>
        <f t="shared" si="0"/>
        <v>0</v>
      </c>
      <c r="V22" s="80"/>
      <c r="W22" s="80"/>
      <c r="X22" s="80"/>
      <c r="Y22" s="82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</row>
    <row r="23" spans="1:159" hidden="1" x14ac:dyDescent="0.2">
      <c r="A23" s="61"/>
      <c r="B23" s="61"/>
      <c r="C23" s="61"/>
      <c r="D23" s="6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>
        <f t="shared" si="0"/>
        <v>0</v>
      </c>
      <c r="V23" s="80"/>
      <c r="W23" s="80"/>
      <c r="X23" s="80"/>
      <c r="Y23" s="8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</row>
    <row r="24" spans="1:159" x14ac:dyDescent="0.2">
      <c r="A24" s="61"/>
      <c r="B24" s="61" t="s">
        <v>260</v>
      </c>
      <c r="C24" s="61"/>
      <c r="D24" s="69"/>
      <c r="E24" s="80"/>
      <c r="F24" s="80"/>
      <c r="G24" s="80"/>
      <c r="H24" s="80"/>
      <c r="I24" s="80">
        <v>21080.7</v>
      </c>
      <c r="J24" s="80"/>
      <c r="K24" s="80"/>
      <c r="L24" s="80">
        <v>6000</v>
      </c>
      <c r="M24" s="80"/>
      <c r="N24" s="80"/>
      <c r="O24" s="80">
        <v>8125.5</v>
      </c>
      <c r="P24" s="80"/>
      <c r="Q24" s="80"/>
      <c r="R24" s="80">
        <v>12955.2</v>
      </c>
      <c r="S24" s="80"/>
      <c r="T24" s="80"/>
      <c r="U24" s="80">
        <f t="shared" si="0"/>
        <v>21080.7</v>
      </c>
      <c r="V24" s="80"/>
      <c r="W24" s="80"/>
      <c r="X24" s="80">
        <v>21580.7</v>
      </c>
      <c r="Y24" s="8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</row>
    <row r="25" spans="1:159" x14ac:dyDescent="0.2">
      <c r="A25" s="61"/>
      <c r="B25" s="61"/>
      <c r="C25" s="61"/>
      <c r="D25" s="6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</row>
    <row r="26" spans="1:159" x14ac:dyDescent="0.2">
      <c r="A26" s="61"/>
      <c r="B26" s="61" t="s">
        <v>305</v>
      </c>
      <c r="C26" s="61"/>
      <c r="D26" s="69"/>
      <c r="E26" s="80"/>
      <c r="F26" s="80"/>
      <c r="G26" s="80"/>
      <c r="H26" s="80"/>
      <c r="I26" s="80">
        <v>1176.2</v>
      </c>
      <c r="J26" s="80"/>
      <c r="K26" s="80"/>
      <c r="L26" s="80">
        <v>75</v>
      </c>
      <c r="M26" s="80"/>
      <c r="N26" s="80"/>
      <c r="O26" s="80">
        <v>155</v>
      </c>
      <c r="P26" s="80"/>
      <c r="Q26" s="80"/>
      <c r="R26" s="80">
        <v>946.2</v>
      </c>
      <c r="S26" s="80"/>
      <c r="T26" s="80"/>
      <c r="U26" s="80">
        <f t="shared" si="0"/>
        <v>1101.2</v>
      </c>
      <c r="V26" s="80"/>
      <c r="W26" s="80"/>
      <c r="X26" s="80">
        <v>1058.5999999999999</v>
      </c>
      <c r="Y26" s="82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</row>
    <row r="27" spans="1:159" x14ac:dyDescent="0.2">
      <c r="A27" s="61"/>
      <c r="B27" s="61"/>
      <c r="C27" s="61"/>
      <c r="D27" s="6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2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</row>
    <row r="28" spans="1:159" x14ac:dyDescent="0.2">
      <c r="A28" s="61"/>
      <c r="B28" s="61" t="s">
        <v>306</v>
      </c>
      <c r="C28" s="61"/>
      <c r="D28" s="69"/>
      <c r="E28" s="80"/>
      <c r="F28" s="80"/>
      <c r="G28" s="80"/>
      <c r="H28" s="80"/>
      <c r="I28" s="80">
        <v>4088.8</v>
      </c>
      <c r="J28" s="80"/>
      <c r="K28" s="80"/>
      <c r="L28" s="80">
        <v>500</v>
      </c>
      <c r="M28" s="80"/>
      <c r="N28" s="80"/>
      <c r="O28" s="80">
        <v>22095.5</v>
      </c>
      <c r="P28" s="80"/>
      <c r="Q28" s="80"/>
      <c r="R28" s="80">
        <v>893.8</v>
      </c>
      <c r="S28" s="80"/>
      <c r="T28" s="80"/>
      <c r="U28" s="80">
        <f t="shared" si="0"/>
        <v>22989.3</v>
      </c>
      <c r="V28" s="80"/>
      <c r="W28" s="80"/>
      <c r="X28" s="80">
        <v>3933</v>
      </c>
      <c r="Y28" s="82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</row>
    <row r="29" spans="1:159" x14ac:dyDescent="0.2">
      <c r="A29" s="61"/>
      <c r="B29" s="61"/>
      <c r="C29" s="61"/>
      <c r="D29" s="6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2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</row>
    <row r="30" spans="1:159" x14ac:dyDescent="0.2">
      <c r="A30" s="61"/>
      <c r="B30" s="61" t="s">
        <v>307</v>
      </c>
      <c r="C30" s="61"/>
      <c r="D30" s="69"/>
      <c r="E30" s="80"/>
      <c r="F30" s="80"/>
      <c r="G30" s="80"/>
      <c r="H30" s="80"/>
      <c r="I30" s="80">
        <v>13243.5</v>
      </c>
      <c r="J30" s="80"/>
      <c r="K30" s="80"/>
      <c r="L30" s="80">
        <v>0</v>
      </c>
      <c r="M30" s="80"/>
      <c r="N30" s="80"/>
      <c r="O30" s="80">
        <v>6129.5</v>
      </c>
      <c r="P30" s="80"/>
      <c r="Q30" s="80"/>
      <c r="R30" s="80">
        <v>6309.9</v>
      </c>
      <c r="S30" s="80"/>
      <c r="T30" s="80"/>
      <c r="U30" s="80">
        <f t="shared" si="0"/>
        <v>12439.4</v>
      </c>
      <c r="V30" s="80"/>
      <c r="W30" s="80"/>
      <c r="X30" s="80">
        <v>12816.9</v>
      </c>
      <c r="Y30" s="82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</row>
    <row r="31" spans="1:159" x14ac:dyDescent="0.2">
      <c r="A31" s="61"/>
      <c r="B31" s="61"/>
      <c r="C31" s="61"/>
      <c r="D31" s="6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2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</row>
    <row r="32" spans="1:159" s="91" customFormat="1" ht="13.5" x14ac:dyDescent="0.35">
      <c r="A32" s="86"/>
      <c r="B32" s="86"/>
      <c r="C32" s="86" t="s">
        <v>308</v>
      </c>
      <c r="D32" s="69"/>
      <c r="E32" s="80"/>
      <c r="F32" s="87">
        <v>5735958.2000000002</v>
      </c>
      <c r="G32" s="87"/>
      <c r="H32" s="87" t="s">
        <v>301</v>
      </c>
      <c r="I32" s="87">
        <f>I13+I15+I17+I20+I24+I26+I28+I30</f>
        <v>2404749</v>
      </c>
      <c r="J32" s="80"/>
      <c r="K32" s="87" t="s">
        <v>301</v>
      </c>
      <c r="L32" s="87">
        <v>755337.1</v>
      </c>
      <c r="M32" s="87"/>
      <c r="N32" s="87" t="s">
        <v>301</v>
      </c>
      <c r="O32" s="87">
        <f>O13+O15+O17+O20+O24+O26+O28+O30</f>
        <v>1268804.1000000001</v>
      </c>
      <c r="P32" s="87"/>
      <c r="Q32" s="87" t="s">
        <v>301</v>
      </c>
      <c r="R32" s="87">
        <f>R13+R15+R17+R20+R24+R26+R28+R30</f>
        <v>1180815</v>
      </c>
      <c r="S32" s="87"/>
      <c r="T32" s="87" t="s">
        <v>301</v>
      </c>
      <c r="U32" s="87">
        <f>O32+R32</f>
        <v>2449619.1</v>
      </c>
      <c r="V32" s="87"/>
      <c r="W32" s="87" t="s">
        <v>301</v>
      </c>
      <c r="X32" s="87">
        <f>X13+X15+X17+X20+X24+X26+X28+X30</f>
        <v>2231107.4000000004</v>
      </c>
      <c r="Y32" s="88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</row>
    <row r="33" spans="1:161" s="91" customFormat="1" ht="13.5" x14ac:dyDescent="0.35">
      <c r="A33" s="86"/>
      <c r="B33" s="86"/>
      <c r="C33" s="86"/>
      <c r="D33" s="69"/>
      <c r="E33" s="80"/>
      <c r="F33" s="87"/>
      <c r="G33" s="87"/>
      <c r="H33" s="87"/>
      <c r="I33" s="87"/>
      <c r="J33" s="80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</row>
    <row r="34" spans="1:161" s="91" customFormat="1" ht="13.5" x14ac:dyDescent="0.35">
      <c r="A34" s="61"/>
      <c r="B34" s="61" t="s">
        <v>309</v>
      </c>
      <c r="C34" s="61"/>
      <c r="D34" s="61"/>
      <c r="E34" s="82"/>
      <c r="F34" s="82">
        <v>265060.2</v>
      </c>
      <c r="G34" s="82"/>
      <c r="H34" s="82"/>
      <c r="I34" s="92">
        <f>I36+I35+I37</f>
        <v>1548659.5</v>
      </c>
      <c r="J34" s="82"/>
      <c r="K34" s="82"/>
      <c r="L34" s="92">
        <v>1416104.6</v>
      </c>
      <c r="M34" s="92"/>
      <c r="N34" s="82"/>
      <c r="O34" s="92">
        <f>O35+O36+O37</f>
        <v>1675735.1</v>
      </c>
      <c r="P34" s="92"/>
      <c r="Q34" s="82"/>
      <c r="R34" s="92">
        <v>0</v>
      </c>
      <c r="S34" s="92"/>
      <c r="T34" s="82"/>
      <c r="U34" s="92">
        <f>O34+R34</f>
        <v>1675735.1</v>
      </c>
      <c r="V34" s="92"/>
      <c r="W34" s="82"/>
      <c r="X34" s="92">
        <f>X35+X36+X37</f>
        <v>1592118.3359999999</v>
      </c>
      <c r="Y34" s="93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</row>
    <row r="35" spans="1:161" x14ac:dyDescent="0.2">
      <c r="A35" s="61"/>
      <c r="B35" s="61"/>
      <c r="C35" s="61" t="s">
        <v>310</v>
      </c>
      <c r="D35" s="61"/>
      <c r="E35" s="82"/>
      <c r="F35" s="82"/>
      <c r="G35" s="82"/>
      <c r="H35" s="82"/>
      <c r="I35" s="82">
        <v>4459.5</v>
      </c>
      <c r="J35" s="82"/>
      <c r="K35" s="82"/>
      <c r="L35" s="82">
        <v>4624.6000000000004</v>
      </c>
      <c r="M35" s="82"/>
      <c r="N35" s="82"/>
      <c r="O35" s="82">
        <v>4309.1000000000004</v>
      </c>
      <c r="P35" s="82"/>
      <c r="Q35" s="82"/>
      <c r="R35" s="82">
        <v>0</v>
      </c>
      <c r="S35" s="82"/>
      <c r="T35" s="82"/>
      <c r="U35" s="82">
        <f>O35+R35</f>
        <v>4309.1000000000004</v>
      </c>
      <c r="V35" s="82"/>
      <c r="W35" s="82"/>
      <c r="X35" s="82">
        <v>4133.3360000000002</v>
      </c>
      <c r="Y35" s="94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</row>
    <row r="36" spans="1:161" x14ac:dyDescent="0.2">
      <c r="A36" s="61"/>
      <c r="B36" s="61"/>
      <c r="C36" s="61" t="s">
        <v>311</v>
      </c>
      <c r="D36" s="61"/>
      <c r="E36" s="82"/>
      <c r="F36" s="82"/>
      <c r="G36" s="82"/>
      <c r="H36" s="82"/>
      <c r="I36" s="82">
        <v>1347200</v>
      </c>
      <c r="J36" s="82"/>
      <c r="K36" s="82"/>
      <c r="L36" s="82">
        <v>1411480</v>
      </c>
      <c r="M36" s="82"/>
      <c r="N36" s="82"/>
      <c r="O36" s="82">
        <v>1481426</v>
      </c>
      <c r="P36" s="82"/>
      <c r="Q36" s="82"/>
      <c r="R36" s="82">
        <v>0</v>
      </c>
      <c r="S36" s="82"/>
      <c r="T36" s="82"/>
      <c r="U36" s="82">
        <f>O36+R36</f>
        <v>1481426</v>
      </c>
      <c r="V36" s="82"/>
      <c r="W36" s="82"/>
      <c r="X36" s="82">
        <v>1372985</v>
      </c>
      <c r="Y36" s="94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</row>
    <row r="37" spans="1:161" x14ac:dyDescent="0.2">
      <c r="A37" s="61"/>
      <c r="B37" s="61"/>
      <c r="C37" s="61" t="s">
        <v>312</v>
      </c>
      <c r="D37" s="61"/>
      <c r="E37" s="82"/>
      <c r="F37" s="82"/>
      <c r="G37" s="82"/>
      <c r="H37" s="82"/>
      <c r="I37" s="82">
        <v>197000</v>
      </c>
      <c r="J37" s="82"/>
      <c r="K37" s="82"/>
      <c r="L37" s="82"/>
      <c r="M37" s="82"/>
      <c r="N37" s="82"/>
      <c r="O37" s="82">
        <v>190000</v>
      </c>
      <c r="P37" s="82"/>
      <c r="Q37" s="82"/>
      <c r="R37" s="82">
        <v>0</v>
      </c>
      <c r="S37" s="82"/>
      <c r="T37" s="82"/>
      <c r="U37" s="82">
        <f>O37+R37</f>
        <v>190000</v>
      </c>
      <c r="V37" s="82"/>
      <c r="W37" s="82"/>
      <c r="X37" s="82">
        <v>215000</v>
      </c>
      <c r="Y37" s="94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</row>
    <row r="38" spans="1:161" x14ac:dyDescent="0.2">
      <c r="A38" s="61"/>
      <c r="B38" s="61"/>
      <c r="C38" s="61"/>
      <c r="D38" s="6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94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</row>
    <row r="39" spans="1:161" ht="15.75" thickBot="1" x14ac:dyDescent="0.3">
      <c r="A39" s="61"/>
      <c r="B39" s="68"/>
      <c r="C39" s="86" t="s">
        <v>52</v>
      </c>
      <c r="D39" s="61"/>
      <c r="E39" s="95" t="s">
        <v>301</v>
      </c>
      <c r="F39" s="96">
        <v>1859514.1</v>
      </c>
      <c r="G39" s="82"/>
      <c r="H39" s="95" t="s">
        <v>301</v>
      </c>
      <c r="I39" s="96">
        <f>I32+I34</f>
        <v>3953408.5</v>
      </c>
      <c r="J39" s="82"/>
      <c r="K39" s="95" t="s">
        <v>301</v>
      </c>
      <c r="L39" s="96">
        <v>2171441.7000000002</v>
      </c>
      <c r="M39" s="82"/>
      <c r="N39" s="95" t="s">
        <v>301</v>
      </c>
      <c r="O39" s="96">
        <f>O32+O34</f>
        <v>2944539.2</v>
      </c>
      <c r="P39" s="82"/>
      <c r="Q39" s="95" t="s">
        <v>301</v>
      </c>
      <c r="R39" s="96">
        <f>R32+R34</f>
        <v>1180815</v>
      </c>
      <c r="S39" s="82"/>
      <c r="T39" s="95" t="s">
        <v>301</v>
      </c>
      <c r="U39" s="96">
        <f>O39+R39</f>
        <v>4125354.2</v>
      </c>
      <c r="V39" s="82"/>
      <c r="W39" s="95" t="s">
        <v>301</v>
      </c>
      <c r="X39" s="96">
        <f>X32+X34</f>
        <v>3823225.7360000005</v>
      </c>
      <c r="Y39" s="94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</row>
    <row r="40" spans="1:161" ht="14.25" thickTop="1" x14ac:dyDescent="0.35">
      <c r="A40" s="86"/>
      <c r="B40" s="86"/>
      <c r="C40" s="86"/>
      <c r="D40" s="69"/>
      <c r="E40" s="80"/>
      <c r="F40" s="87"/>
      <c r="G40" s="87"/>
      <c r="H40" s="87"/>
      <c r="I40" s="87"/>
      <c r="J40" s="80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</row>
    <row r="41" spans="1:161" hidden="1" x14ac:dyDescent="0.2">
      <c r="A41" s="61"/>
      <c r="B41" s="61"/>
      <c r="C41" s="61" t="s">
        <v>313</v>
      </c>
      <c r="D41" s="69"/>
      <c r="E41" s="80"/>
      <c r="F41" s="80"/>
      <c r="G41" s="80"/>
      <c r="H41" s="80"/>
      <c r="I41" s="80"/>
      <c r="J41" s="80"/>
      <c r="K41" s="80"/>
      <c r="L41" s="80">
        <v>1399855.4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2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</row>
    <row r="42" spans="1:161" hidden="1" x14ac:dyDescent="0.2">
      <c r="A42" s="61"/>
      <c r="B42" s="61"/>
      <c r="C42" s="61"/>
      <c r="D42" s="6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2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</row>
    <row r="43" spans="1:161" x14ac:dyDescent="0.2">
      <c r="A43" s="78" t="s">
        <v>314</v>
      </c>
      <c r="B43" s="61"/>
      <c r="C43" s="61"/>
      <c r="D43" s="6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97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1" x14ac:dyDescent="0.2">
      <c r="A44" s="61"/>
      <c r="B44" s="78" t="s">
        <v>315</v>
      </c>
      <c r="C44" s="61"/>
      <c r="D44" s="61"/>
      <c r="E44" s="98" t="s">
        <v>301</v>
      </c>
      <c r="F44" s="99">
        <v>2674501.2000000002</v>
      </c>
      <c r="G44" s="82"/>
      <c r="H44" s="98" t="s">
        <v>301</v>
      </c>
      <c r="I44" s="99">
        <f>I45+I46+I47</f>
        <v>3953408.5</v>
      </c>
      <c r="J44" s="82"/>
      <c r="K44" s="98" t="s">
        <v>301</v>
      </c>
      <c r="L44" s="99">
        <v>2171441.7000000002</v>
      </c>
      <c r="M44" s="99"/>
      <c r="N44" s="98" t="s">
        <v>301</v>
      </c>
      <c r="O44" s="99">
        <f>O45+O46+O47</f>
        <v>2944539.2</v>
      </c>
      <c r="P44" s="99"/>
      <c r="Q44" s="98" t="s">
        <v>301</v>
      </c>
      <c r="R44" s="99">
        <f>R45+R46+R47</f>
        <v>1180815</v>
      </c>
      <c r="S44" s="99"/>
      <c r="T44" s="98" t="s">
        <v>301</v>
      </c>
      <c r="U44" s="99">
        <f>O44+R44</f>
        <v>4125354.2</v>
      </c>
      <c r="V44" s="99"/>
      <c r="W44" s="98" t="s">
        <v>301</v>
      </c>
      <c r="X44" s="99">
        <f>X45+X46+X47</f>
        <v>3823225.6999999997</v>
      </c>
      <c r="Y44" s="94"/>
      <c r="Z44" s="100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</row>
    <row r="45" spans="1:161" x14ac:dyDescent="0.2">
      <c r="A45" s="61"/>
      <c r="B45" s="61"/>
      <c r="C45" s="61" t="s">
        <v>316</v>
      </c>
      <c r="D45" s="61"/>
      <c r="E45" s="82"/>
      <c r="F45" s="82"/>
      <c r="G45" s="82"/>
      <c r="H45" s="82"/>
      <c r="I45" s="82">
        <v>1863878.9</v>
      </c>
      <c r="J45" s="82"/>
      <c r="K45" s="82"/>
      <c r="L45" s="82">
        <v>1427209.2000000002</v>
      </c>
      <c r="M45" s="82"/>
      <c r="N45" s="82"/>
      <c r="O45" s="82">
        <v>1505735.1</v>
      </c>
      <c r="P45" s="82"/>
      <c r="Q45" s="82"/>
      <c r="R45" s="82">
        <v>620793.19999999995</v>
      </c>
      <c r="S45" s="82"/>
      <c r="T45" s="82"/>
      <c r="U45" s="82">
        <f>O45+R45</f>
        <v>2126528.2999999998</v>
      </c>
      <c r="V45" s="82"/>
      <c r="W45" s="82"/>
      <c r="X45" s="82">
        <v>1516988.9</v>
      </c>
      <c r="Y45" s="94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</row>
    <row r="46" spans="1:161" x14ac:dyDescent="0.2">
      <c r="A46" s="61"/>
      <c r="B46" s="61"/>
      <c r="C46" s="61" t="s">
        <v>317</v>
      </c>
      <c r="D46" s="61"/>
      <c r="E46" s="82"/>
      <c r="F46" s="82"/>
      <c r="G46" s="82"/>
      <c r="H46" s="82"/>
      <c r="I46" s="82">
        <v>1435420.5</v>
      </c>
      <c r="J46" s="82"/>
      <c r="K46" s="82"/>
      <c r="L46" s="82">
        <v>592657.5</v>
      </c>
      <c r="M46" s="82"/>
      <c r="N46" s="82"/>
      <c r="O46" s="82">
        <v>676238.5</v>
      </c>
      <c r="P46" s="82"/>
      <c r="Q46" s="82"/>
      <c r="R46" s="82">
        <v>558837.80000000005</v>
      </c>
      <c r="S46" s="82"/>
      <c r="T46" s="82"/>
      <c r="U46" s="82">
        <f>O46+R46</f>
        <v>1235076.3</v>
      </c>
      <c r="V46" s="82"/>
      <c r="W46" s="82"/>
      <c r="X46" s="82">
        <v>1593111.4</v>
      </c>
      <c r="Y46" s="94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</row>
    <row r="47" spans="1:161" x14ac:dyDescent="0.2">
      <c r="A47" s="61"/>
      <c r="B47" s="61"/>
      <c r="C47" s="61" t="s">
        <v>17</v>
      </c>
      <c r="D47" s="61"/>
      <c r="E47" s="82"/>
      <c r="F47" s="82"/>
      <c r="G47" s="82"/>
      <c r="H47" s="82"/>
      <c r="I47" s="82">
        <f>275423.3+378685.8</f>
        <v>654109.1</v>
      </c>
      <c r="J47" s="82"/>
      <c r="K47" s="82"/>
      <c r="L47" s="82"/>
      <c r="M47" s="82"/>
      <c r="N47" s="82"/>
      <c r="O47" s="82">
        <f>572565.6+190000</f>
        <v>762565.6</v>
      </c>
      <c r="P47" s="82"/>
      <c r="Q47" s="82"/>
      <c r="R47" s="82">
        <f>1184</f>
        <v>1184</v>
      </c>
      <c r="S47" s="82"/>
      <c r="T47" s="82"/>
      <c r="U47" s="82">
        <f>O47+R47</f>
        <v>763749.6</v>
      </c>
      <c r="V47" s="82"/>
      <c r="W47" s="82"/>
      <c r="X47" s="82">
        <v>713125.4</v>
      </c>
      <c r="Y47" s="94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</row>
    <row r="48" spans="1:161" ht="9.75" customHeight="1" x14ac:dyDescent="0.2">
      <c r="A48" s="61"/>
      <c r="B48" s="61"/>
      <c r="C48" s="61"/>
      <c r="D48" s="61"/>
      <c r="E48" s="82"/>
      <c r="F48" s="82"/>
      <c r="G48" s="82"/>
      <c r="H48" s="82"/>
      <c r="I48" s="101"/>
      <c r="J48" s="82"/>
      <c r="K48" s="82"/>
      <c r="L48" s="101"/>
      <c r="M48" s="82"/>
      <c r="N48" s="82"/>
      <c r="O48" s="101"/>
      <c r="P48" s="82"/>
      <c r="Q48" s="82"/>
      <c r="R48" s="101"/>
      <c r="S48" s="82"/>
      <c r="T48" s="82"/>
      <c r="U48" s="101"/>
      <c r="V48" s="82"/>
      <c r="W48" s="82"/>
      <c r="X48" s="101"/>
      <c r="Y48" s="97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</row>
    <row r="49" spans="1:159" x14ac:dyDescent="0.2">
      <c r="A49" s="61"/>
      <c r="B49" s="102" t="s">
        <v>304</v>
      </c>
      <c r="C49" s="128" t="s">
        <v>318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8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</row>
    <row r="50" spans="1:159" x14ac:dyDescent="0.2">
      <c r="A50" s="61"/>
      <c r="B50" s="61" t="s">
        <v>319</v>
      </c>
      <c r="C50" s="61" t="s">
        <v>320</v>
      </c>
      <c r="D50" s="103"/>
      <c r="E50" s="104"/>
      <c r="F50" s="105"/>
      <c r="G50" s="104"/>
      <c r="H50" s="104"/>
      <c r="I50" s="104"/>
      <c r="J50" s="104"/>
      <c r="K50" s="104"/>
      <c r="L50" s="104"/>
      <c r="M50" s="105"/>
      <c r="N50" s="104"/>
      <c r="O50" s="104"/>
      <c r="P50" s="105"/>
      <c r="Q50" s="104"/>
      <c r="R50" s="104"/>
      <c r="S50" s="105"/>
      <c r="T50" s="104"/>
      <c r="U50" s="104"/>
      <c r="V50" s="105"/>
      <c r="W50" s="104"/>
      <c r="X50" s="104"/>
      <c r="Y50" s="8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</row>
    <row r="51" spans="1:159" x14ac:dyDescent="0.2">
      <c r="B51" s="62" t="s">
        <v>294</v>
      </c>
      <c r="C51" s="62" t="s">
        <v>321</v>
      </c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</row>
    <row r="52" spans="1:159" x14ac:dyDescent="0.2"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</row>
    <row r="53" spans="1:159" x14ac:dyDescent="0.2">
      <c r="E53" s="109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</row>
    <row r="54" spans="1:159" x14ac:dyDescent="0.2"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</row>
    <row r="55" spans="1:159" x14ac:dyDescent="0.2"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</row>
    <row r="56" spans="1:159" x14ac:dyDescent="0.2"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</row>
    <row r="57" spans="1:159" x14ac:dyDescent="0.2"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</row>
    <row r="58" spans="1:159" x14ac:dyDescent="0.2"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</row>
    <row r="59" spans="1:159" x14ac:dyDescent="0.2"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</row>
    <row r="60" spans="1:159" x14ac:dyDescent="0.2"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</row>
    <row r="61" spans="1:159" x14ac:dyDescent="0.2"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</row>
    <row r="62" spans="1:159" x14ac:dyDescent="0.2"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</row>
    <row r="63" spans="1:159" x14ac:dyDescent="0.2"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</row>
    <row r="64" spans="1:159" x14ac:dyDescent="0.2"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</row>
    <row r="65" spans="25:159" x14ac:dyDescent="0.2"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</row>
    <row r="66" spans="25:159" x14ac:dyDescent="0.2"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</row>
    <row r="67" spans="25:159" x14ac:dyDescent="0.2"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</row>
    <row r="68" spans="25:159" x14ac:dyDescent="0.2"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</row>
    <row r="69" spans="25:159" x14ac:dyDescent="0.2"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</row>
    <row r="70" spans="25:159" x14ac:dyDescent="0.2"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</row>
    <row r="71" spans="25:159" x14ac:dyDescent="0.2"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</row>
    <row r="72" spans="25:159" x14ac:dyDescent="0.2"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</row>
    <row r="73" spans="25:159" x14ac:dyDescent="0.2"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</row>
    <row r="74" spans="25:159" x14ac:dyDescent="0.2"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</row>
    <row r="75" spans="25:159" x14ac:dyDescent="0.2"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</row>
    <row r="76" spans="25:159" x14ac:dyDescent="0.2"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</row>
    <row r="77" spans="25:159" x14ac:dyDescent="0.2"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</row>
    <row r="78" spans="25:159" x14ac:dyDescent="0.2"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</row>
    <row r="79" spans="25:159" x14ac:dyDescent="0.2"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</row>
    <row r="80" spans="25:159" x14ac:dyDescent="0.2"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</row>
    <row r="81" spans="25:159" x14ac:dyDescent="0.2"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</row>
    <row r="82" spans="25:159" x14ac:dyDescent="0.2"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</row>
    <row r="83" spans="25:159" x14ac:dyDescent="0.2"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</row>
    <row r="84" spans="25:159" x14ac:dyDescent="0.2"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</row>
    <row r="85" spans="25:159" x14ac:dyDescent="0.2"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</row>
    <row r="86" spans="25:159" x14ac:dyDescent="0.2"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</row>
    <row r="87" spans="25:159" x14ac:dyDescent="0.2"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</row>
    <row r="88" spans="25:159" x14ac:dyDescent="0.2"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</row>
    <row r="89" spans="25:159" x14ac:dyDescent="0.2"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</row>
    <row r="90" spans="25:159" x14ac:dyDescent="0.2"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</row>
    <row r="91" spans="25:159" x14ac:dyDescent="0.2"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</row>
    <row r="92" spans="25:159" x14ac:dyDescent="0.2"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</row>
    <row r="93" spans="25:159" x14ac:dyDescent="0.2"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</row>
    <row r="94" spans="25:159" x14ac:dyDescent="0.2"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</row>
    <row r="95" spans="25:159" x14ac:dyDescent="0.2"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</row>
    <row r="96" spans="25:159" x14ac:dyDescent="0.2"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</row>
    <row r="97" spans="25:159" x14ac:dyDescent="0.2"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</row>
    <row r="98" spans="25:159" x14ac:dyDescent="0.2"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</row>
    <row r="99" spans="25:159" x14ac:dyDescent="0.2"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</row>
    <row r="100" spans="25:159" x14ac:dyDescent="0.2"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</row>
    <row r="101" spans="25:159" x14ac:dyDescent="0.2"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</row>
    <row r="102" spans="25:159" x14ac:dyDescent="0.2"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</row>
    <row r="103" spans="25:159" x14ac:dyDescent="0.2"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</row>
    <row r="104" spans="25:159" x14ac:dyDescent="0.2"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</row>
    <row r="105" spans="25:159" x14ac:dyDescent="0.2"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</row>
    <row r="106" spans="25:159" x14ac:dyDescent="0.2"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</row>
    <row r="107" spans="25:159" x14ac:dyDescent="0.2"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</row>
    <row r="108" spans="25:159" x14ac:dyDescent="0.2"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</row>
    <row r="109" spans="25:159" x14ac:dyDescent="0.2"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</row>
    <row r="110" spans="25:159" x14ac:dyDescent="0.2"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</row>
    <row r="111" spans="25:159" x14ac:dyDescent="0.2"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</row>
    <row r="112" spans="25:159" x14ac:dyDescent="0.2"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</row>
    <row r="113" spans="25:159" x14ac:dyDescent="0.2"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</row>
    <row r="114" spans="25:159" x14ac:dyDescent="0.2"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  <c r="EU114" s="85"/>
      <c r="EV114" s="85"/>
      <c r="EW114" s="85"/>
      <c r="EX114" s="85"/>
      <c r="EY114" s="85"/>
      <c r="EZ114" s="85"/>
      <c r="FA114" s="85"/>
      <c r="FB114" s="85"/>
      <c r="FC114" s="85"/>
    </row>
    <row r="115" spans="25:159" x14ac:dyDescent="0.2"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</row>
    <row r="116" spans="25:159" x14ac:dyDescent="0.2"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</row>
    <row r="117" spans="25:159" x14ac:dyDescent="0.2"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</row>
    <row r="118" spans="25:159" x14ac:dyDescent="0.2"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</row>
    <row r="119" spans="25:159" x14ac:dyDescent="0.2"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85"/>
      <c r="ES119" s="85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</row>
    <row r="120" spans="25:159" x14ac:dyDescent="0.2">
      <c r="Y120" s="83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85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85"/>
      <c r="ES120" s="85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</row>
    <row r="121" spans="25:159" x14ac:dyDescent="0.2">
      <c r="Y121" s="83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</row>
    <row r="122" spans="25:159" x14ac:dyDescent="0.2">
      <c r="Y122" s="83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</row>
    <row r="123" spans="25:159" x14ac:dyDescent="0.2">
      <c r="Y123" s="83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</row>
    <row r="124" spans="25:159" x14ac:dyDescent="0.2">
      <c r="Y124" s="83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</row>
    <row r="125" spans="25:159" x14ac:dyDescent="0.2">
      <c r="Y125" s="83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</row>
    <row r="126" spans="25:159" x14ac:dyDescent="0.2">
      <c r="Y126" s="83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</row>
    <row r="127" spans="25:159" x14ac:dyDescent="0.2">
      <c r="Y127" s="83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</row>
    <row r="128" spans="25:159" x14ac:dyDescent="0.2"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</row>
    <row r="129" spans="25:159" x14ac:dyDescent="0.2"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  <c r="DT129" s="85"/>
      <c r="DU129" s="85"/>
      <c r="DV129" s="85"/>
      <c r="DW129" s="85"/>
      <c r="DX129" s="85"/>
      <c r="DY129" s="85"/>
      <c r="DZ129" s="85"/>
      <c r="EA129" s="85"/>
      <c r="EB129" s="85"/>
      <c r="EC129" s="85"/>
      <c r="ED129" s="85"/>
      <c r="EE129" s="85"/>
      <c r="EF129" s="85"/>
      <c r="EG129" s="85"/>
      <c r="EH129" s="85"/>
      <c r="EI129" s="85"/>
      <c r="EJ129" s="85"/>
      <c r="EK129" s="85"/>
      <c r="EL129" s="85"/>
      <c r="EM129" s="85"/>
      <c r="EN129" s="85"/>
      <c r="EO129" s="85"/>
      <c r="EP129" s="85"/>
      <c r="EQ129" s="85"/>
      <c r="ER129" s="85"/>
      <c r="ES129" s="85"/>
      <c r="ET129" s="85"/>
      <c r="EU129" s="85"/>
      <c r="EV129" s="85"/>
      <c r="EW129" s="85"/>
      <c r="EX129" s="85"/>
      <c r="EY129" s="85"/>
      <c r="EZ129" s="85"/>
      <c r="FA129" s="85"/>
      <c r="FB129" s="85"/>
      <c r="FC129" s="85"/>
    </row>
    <row r="130" spans="25:159" x14ac:dyDescent="0.2"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/>
      <c r="DO130" s="85"/>
      <c r="DP130" s="85"/>
      <c r="DQ130" s="85"/>
      <c r="DR130" s="85"/>
      <c r="DS130" s="85"/>
      <c r="DT130" s="85"/>
      <c r="DU130" s="85"/>
      <c r="DV130" s="85"/>
      <c r="DW130" s="85"/>
      <c r="DX130" s="85"/>
      <c r="DY130" s="85"/>
      <c r="DZ130" s="85"/>
      <c r="EA130" s="85"/>
      <c r="EB130" s="85"/>
      <c r="EC130" s="85"/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5"/>
      <c r="EO130" s="85"/>
      <c r="EP130" s="85"/>
      <c r="EQ130" s="85"/>
      <c r="ER130" s="85"/>
      <c r="ES130" s="85"/>
      <c r="ET130" s="85"/>
      <c r="EU130" s="85"/>
      <c r="EV130" s="85"/>
      <c r="EW130" s="85"/>
      <c r="EX130" s="85"/>
      <c r="EY130" s="85"/>
      <c r="EZ130" s="85"/>
      <c r="FA130" s="85"/>
      <c r="FB130" s="85"/>
      <c r="FC130" s="85"/>
    </row>
    <row r="131" spans="25:159" x14ac:dyDescent="0.2"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  <c r="DT131" s="85"/>
      <c r="DU131" s="85"/>
      <c r="DV131" s="85"/>
      <c r="DW131" s="85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5"/>
      <c r="EI131" s="85"/>
      <c r="EJ131" s="85"/>
      <c r="EK131" s="85"/>
      <c r="EL131" s="85"/>
      <c r="EM131" s="85"/>
      <c r="EN131" s="85"/>
      <c r="EO131" s="85"/>
      <c r="EP131" s="85"/>
      <c r="EQ131" s="85"/>
      <c r="ER131" s="85"/>
      <c r="ES131" s="85"/>
      <c r="ET131" s="85"/>
      <c r="EU131" s="85"/>
      <c r="EV131" s="85"/>
      <c r="EW131" s="85"/>
      <c r="EX131" s="85"/>
      <c r="EY131" s="85"/>
      <c r="EZ131" s="85"/>
      <c r="FA131" s="85"/>
      <c r="FB131" s="85"/>
      <c r="FC131" s="85"/>
    </row>
    <row r="132" spans="25:159" x14ac:dyDescent="0.2"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85"/>
      <c r="DT132" s="85"/>
      <c r="DU132" s="85"/>
      <c r="DV132" s="85"/>
      <c r="DW132" s="85"/>
      <c r="DX132" s="85"/>
      <c r="DY132" s="85"/>
      <c r="DZ132" s="85"/>
      <c r="EA132" s="85"/>
      <c r="EB132" s="85"/>
      <c r="EC132" s="85"/>
      <c r="ED132" s="85"/>
      <c r="EE132" s="85"/>
      <c r="EF132" s="85"/>
      <c r="EG132" s="85"/>
      <c r="EH132" s="85"/>
      <c r="EI132" s="85"/>
      <c r="EJ132" s="85"/>
      <c r="EK132" s="85"/>
      <c r="EL132" s="85"/>
      <c r="EM132" s="85"/>
      <c r="EN132" s="85"/>
      <c r="EO132" s="85"/>
      <c r="EP132" s="85"/>
      <c r="EQ132" s="85"/>
      <c r="ER132" s="85"/>
      <c r="ES132" s="85"/>
      <c r="ET132" s="85"/>
      <c r="EU132" s="85"/>
      <c r="EV132" s="85"/>
      <c r="EW132" s="85"/>
      <c r="EX132" s="85"/>
      <c r="EY132" s="85"/>
      <c r="EZ132" s="85"/>
      <c r="FA132" s="85"/>
      <c r="FB132" s="85"/>
      <c r="FC132" s="85"/>
    </row>
    <row r="133" spans="25:159" x14ac:dyDescent="0.2"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5"/>
      <c r="ED133" s="85"/>
      <c r="EE133" s="85"/>
      <c r="EF133" s="85"/>
      <c r="EG133" s="85"/>
      <c r="EH133" s="85"/>
      <c r="EI133" s="85"/>
      <c r="EJ133" s="85"/>
      <c r="EK133" s="85"/>
      <c r="EL133" s="85"/>
      <c r="EM133" s="85"/>
      <c r="EN133" s="85"/>
      <c r="EO133" s="85"/>
      <c r="EP133" s="85"/>
      <c r="EQ133" s="85"/>
      <c r="ER133" s="85"/>
      <c r="ES133" s="85"/>
      <c r="ET133" s="85"/>
      <c r="EU133" s="85"/>
      <c r="EV133" s="85"/>
      <c r="EW133" s="85"/>
      <c r="EX133" s="85"/>
      <c r="EY133" s="85"/>
      <c r="EZ133" s="85"/>
      <c r="FA133" s="85"/>
      <c r="FB133" s="85"/>
      <c r="FC133" s="85"/>
    </row>
    <row r="134" spans="25:159" x14ac:dyDescent="0.2"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5"/>
      <c r="EE134" s="85"/>
      <c r="EF134" s="85"/>
      <c r="EG134" s="85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5"/>
      <c r="ES134" s="85"/>
      <c r="ET134" s="85"/>
      <c r="EU134" s="85"/>
      <c r="EV134" s="85"/>
      <c r="EW134" s="85"/>
      <c r="EX134" s="85"/>
      <c r="EY134" s="85"/>
      <c r="EZ134" s="85"/>
      <c r="FA134" s="85"/>
      <c r="FB134" s="85"/>
      <c r="FC134" s="85"/>
    </row>
    <row r="135" spans="25:159" x14ac:dyDescent="0.2"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5"/>
      <c r="EE135" s="85"/>
      <c r="EF135" s="85"/>
      <c r="EG135" s="85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5"/>
      <c r="ES135" s="85"/>
      <c r="ET135" s="85"/>
      <c r="EU135" s="85"/>
      <c r="EV135" s="85"/>
      <c r="EW135" s="85"/>
      <c r="EX135" s="85"/>
      <c r="EY135" s="85"/>
      <c r="EZ135" s="85"/>
      <c r="FA135" s="85"/>
      <c r="FB135" s="85"/>
      <c r="FC135" s="85"/>
    </row>
    <row r="136" spans="25:159" x14ac:dyDescent="0.2"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5"/>
      <c r="EE136" s="85"/>
      <c r="EF136" s="85"/>
      <c r="EG136" s="85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5"/>
      <c r="ES136" s="85"/>
      <c r="ET136" s="85"/>
      <c r="EU136" s="85"/>
      <c r="EV136" s="85"/>
      <c r="EW136" s="85"/>
      <c r="EX136" s="85"/>
      <c r="EY136" s="85"/>
      <c r="EZ136" s="85"/>
      <c r="FA136" s="85"/>
      <c r="FB136" s="85"/>
      <c r="FC136" s="85"/>
    </row>
    <row r="137" spans="25:159" x14ac:dyDescent="0.2"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</row>
    <row r="138" spans="25:159" x14ac:dyDescent="0.2"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</row>
    <row r="139" spans="25:159" x14ac:dyDescent="0.2"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  <c r="DT139" s="85"/>
      <c r="DU139" s="85"/>
      <c r="DV139" s="85"/>
      <c r="DW139" s="85"/>
      <c r="DX139" s="85"/>
      <c r="DY139" s="85"/>
      <c r="DZ139" s="85"/>
      <c r="EA139" s="85"/>
      <c r="EB139" s="85"/>
      <c r="EC139" s="85"/>
      <c r="ED139" s="85"/>
      <c r="EE139" s="85"/>
      <c r="EF139" s="85"/>
      <c r="EG139" s="85"/>
      <c r="EH139" s="85"/>
      <c r="EI139" s="85"/>
      <c r="EJ139" s="85"/>
      <c r="EK139" s="85"/>
      <c r="EL139" s="85"/>
      <c r="EM139" s="85"/>
      <c r="EN139" s="85"/>
      <c r="EO139" s="85"/>
      <c r="EP139" s="85"/>
      <c r="EQ139" s="85"/>
      <c r="ER139" s="85"/>
      <c r="ES139" s="85"/>
      <c r="ET139" s="85"/>
      <c r="EU139" s="85"/>
      <c r="EV139" s="85"/>
      <c r="EW139" s="85"/>
      <c r="EX139" s="85"/>
      <c r="EY139" s="85"/>
      <c r="EZ139" s="85"/>
      <c r="FA139" s="85"/>
      <c r="FB139" s="85"/>
      <c r="FC139" s="85"/>
    </row>
    <row r="140" spans="25:159" x14ac:dyDescent="0.2"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5"/>
      <c r="EE140" s="85"/>
      <c r="EF140" s="85"/>
      <c r="EG140" s="85"/>
      <c r="EH140" s="85"/>
      <c r="EI140" s="85"/>
      <c r="EJ140" s="85"/>
      <c r="EK140" s="85"/>
      <c r="EL140" s="85"/>
      <c r="EM140" s="85"/>
      <c r="EN140" s="85"/>
      <c r="EO140" s="85"/>
      <c r="EP140" s="85"/>
      <c r="EQ140" s="85"/>
      <c r="ER140" s="85"/>
      <c r="ES140" s="85"/>
      <c r="ET140" s="85"/>
      <c r="EU140" s="85"/>
      <c r="EV140" s="85"/>
      <c r="EW140" s="85"/>
      <c r="EX140" s="85"/>
      <c r="EY140" s="85"/>
      <c r="EZ140" s="85"/>
      <c r="FA140" s="85"/>
      <c r="FB140" s="85"/>
      <c r="FC140" s="85"/>
    </row>
    <row r="141" spans="25:159" x14ac:dyDescent="0.2"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5"/>
      <c r="EI141" s="85"/>
      <c r="EJ141" s="85"/>
      <c r="EK141" s="85"/>
      <c r="EL141" s="85"/>
      <c r="EM141" s="85"/>
      <c r="EN141" s="85"/>
      <c r="EO141" s="85"/>
      <c r="EP141" s="85"/>
      <c r="EQ141" s="85"/>
      <c r="ER141" s="85"/>
      <c r="ES141" s="85"/>
      <c r="ET141" s="85"/>
      <c r="EU141" s="85"/>
      <c r="EV141" s="85"/>
      <c r="EW141" s="85"/>
      <c r="EX141" s="85"/>
      <c r="EY141" s="85"/>
      <c r="EZ141" s="85"/>
      <c r="FA141" s="85"/>
      <c r="FB141" s="85"/>
      <c r="FC141" s="85"/>
    </row>
    <row r="142" spans="25:159" x14ac:dyDescent="0.2"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5"/>
      <c r="EE142" s="85"/>
      <c r="EF142" s="85"/>
      <c r="EG142" s="85"/>
      <c r="EH142" s="85"/>
      <c r="EI142" s="85"/>
      <c r="EJ142" s="85"/>
      <c r="EK142" s="85"/>
      <c r="EL142" s="85"/>
      <c r="EM142" s="85"/>
      <c r="EN142" s="85"/>
      <c r="EO142" s="85"/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</row>
    <row r="143" spans="25:159" x14ac:dyDescent="0.2"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  <c r="DV143" s="85"/>
      <c r="DW143" s="85"/>
      <c r="DX143" s="85"/>
      <c r="DY143" s="85"/>
      <c r="DZ143" s="85"/>
      <c r="EA143" s="85"/>
      <c r="EB143" s="85"/>
      <c r="EC143" s="85"/>
      <c r="ED143" s="85"/>
      <c r="EE143" s="85"/>
      <c r="EF143" s="85"/>
      <c r="EG143" s="85"/>
      <c r="EH143" s="85"/>
      <c r="EI143" s="85"/>
      <c r="EJ143" s="85"/>
      <c r="EK143" s="85"/>
      <c r="EL143" s="85"/>
      <c r="EM143" s="85"/>
      <c r="EN143" s="85"/>
      <c r="EO143" s="85"/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</row>
    <row r="144" spans="25:159" x14ac:dyDescent="0.2"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  <c r="DT144" s="85"/>
      <c r="DU144" s="85"/>
      <c r="DV144" s="85"/>
      <c r="DW144" s="85"/>
      <c r="DX144" s="85"/>
      <c r="DY144" s="85"/>
      <c r="DZ144" s="85"/>
      <c r="EA144" s="85"/>
      <c r="EB144" s="85"/>
      <c r="EC144" s="85"/>
      <c r="ED144" s="85"/>
      <c r="EE144" s="85"/>
      <c r="EF144" s="85"/>
      <c r="EG144" s="85"/>
      <c r="EH144" s="85"/>
      <c r="EI144" s="85"/>
      <c r="EJ144" s="85"/>
      <c r="EK144" s="85"/>
      <c r="EL144" s="85"/>
      <c r="EM144" s="85"/>
      <c r="EN144" s="85"/>
      <c r="EO144" s="85"/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</row>
    <row r="145" spans="25:159" x14ac:dyDescent="0.2"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5"/>
      <c r="ED145" s="85"/>
      <c r="EE145" s="85"/>
      <c r="EF145" s="85"/>
      <c r="EG145" s="85"/>
      <c r="EH145" s="85"/>
      <c r="EI145" s="85"/>
      <c r="EJ145" s="85"/>
      <c r="EK145" s="85"/>
      <c r="EL145" s="85"/>
      <c r="EM145" s="85"/>
      <c r="EN145" s="85"/>
      <c r="EO145" s="85"/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</row>
    <row r="146" spans="25:159" x14ac:dyDescent="0.2"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</row>
    <row r="147" spans="25:159" x14ac:dyDescent="0.2"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5"/>
      <c r="EH147" s="85"/>
      <c r="EI147" s="85"/>
      <c r="EJ147" s="85"/>
      <c r="EK147" s="85"/>
      <c r="EL147" s="85"/>
      <c r="EM147" s="85"/>
      <c r="EN147" s="85"/>
      <c r="EO147" s="85"/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</row>
    <row r="148" spans="25:159" x14ac:dyDescent="0.2"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5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5"/>
      <c r="ES148" s="85"/>
      <c r="ET148" s="85"/>
      <c r="EU148" s="85"/>
      <c r="EV148" s="85"/>
      <c r="EW148" s="85"/>
      <c r="EX148" s="85"/>
      <c r="EY148" s="85"/>
      <c r="EZ148" s="85"/>
      <c r="FA148" s="85"/>
      <c r="FB148" s="85"/>
      <c r="FC148" s="85"/>
    </row>
    <row r="149" spans="25:159" x14ac:dyDescent="0.2"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5"/>
      <c r="ED149" s="85"/>
      <c r="EE149" s="85"/>
      <c r="EF149" s="85"/>
      <c r="EG149" s="85"/>
      <c r="EH149" s="85"/>
      <c r="EI149" s="85"/>
      <c r="EJ149" s="85"/>
      <c r="EK149" s="85"/>
      <c r="EL149" s="85"/>
      <c r="EM149" s="85"/>
      <c r="EN149" s="85"/>
      <c r="EO149" s="85"/>
      <c r="EP149" s="85"/>
      <c r="EQ149" s="85"/>
      <c r="ER149" s="85"/>
      <c r="ES149" s="85"/>
      <c r="ET149" s="85"/>
      <c r="EU149" s="85"/>
      <c r="EV149" s="85"/>
      <c r="EW149" s="85"/>
      <c r="EX149" s="85"/>
      <c r="EY149" s="85"/>
      <c r="EZ149" s="85"/>
      <c r="FA149" s="85"/>
      <c r="FB149" s="85"/>
      <c r="FC149" s="85"/>
    </row>
    <row r="150" spans="25:159" x14ac:dyDescent="0.2"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5"/>
      <c r="ED150" s="85"/>
      <c r="EE150" s="85"/>
      <c r="EF150" s="85"/>
      <c r="EG150" s="85"/>
      <c r="EH150" s="85"/>
      <c r="EI150" s="85"/>
      <c r="EJ150" s="85"/>
      <c r="EK150" s="85"/>
      <c r="EL150" s="85"/>
      <c r="EM150" s="85"/>
      <c r="EN150" s="85"/>
      <c r="EO150" s="85"/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</row>
    <row r="151" spans="25:159" x14ac:dyDescent="0.2"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/>
      <c r="DS151" s="85"/>
      <c r="DT151" s="85"/>
      <c r="DU151" s="85"/>
      <c r="DV151" s="85"/>
      <c r="DW151" s="85"/>
      <c r="DX151" s="85"/>
      <c r="DY151" s="85"/>
      <c r="DZ151" s="85"/>
      <c r="EA151" s="85"/>
      <c r="EB151" s="85"/>
      <c r="EC151" s="85"/>
      <c r="ED151" s="85"/>
      <c r="EE151" s="85"/>
      <c r="EF151" s="85"/>
      <c r="EG151" s="85"/>
      <c r="EH151" s="85"/>
      <c r="EI151" s="85"/>
      <c r="EJ151" s="85"/>
      <c r="EK151" s="85"/>
      <c r="EL151" s="85"/>
      <c r="EM151" s="85"/>
      <c r="EN151" s="85"/>
      <c r="EO151" s="85"/>
      <c r="EP151" s="85"/>
      <c r="EQ151" s="85"/>
      <c r="ER151" s="85"/>
      <c r="ES151" s="85"/>
      <c r="ET151" s="85"/>
      <c r="EU151" s="85"/>
      <c r="EV151" s="85"/>
      <c r="EW151" s="85"/>
      <c r="EX151" s="85"/>
      <c r="EY151" s="85"/>
      <c r="EZ151" s="85"/>
      <c r="FA151" s="85"/>
      <c r="FB151" s="85"/>
      <c r="FC151" s="85"/>
    </row>
    <row r="152" spans="25:159" x14ac:dyDescent="0.2"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5"/>
      <c r="EP152" s="85"/>
      <c r="EQ152" s="85"/>
      <c r="ER152" s="85"/>
      <c r="ES152" s="85"/>
      <c r="ET152" s="85"/>
      <c r="EU152" s="85"/>
      <c r="EV152" s="85"/>
      <c r="EW152" s="85"/>
      <c r="EX152" s="85"/>
      <c r="EY152" s="85"/>
      <c r="EZ152" s="85"/>
      <c r="FA152" s="85"/>
      <c r="FB152" s="85"/>
      <c r="FC152" s="85"/>
    </row>
    <row r="153" spans="25:159" x14ac:dyDescent="0.2"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5"/>
      <c r="ED153" s="85"/>
      <c r="EE153" s="85"/>
      <c r="EF153" s="85"/>
      <c r="EG153" s="85"/>
      <c r="EH153" s="85"/>
      <c r="EI153" s="85"/>
      <c r="EJ153" s="85"/>
      <c r="EK153" s="85"/>
      <c r="EL153" s="85"/>
      <c r="EM153" s="85"/>
      <c r="EN153" s="85"/>
      <c r="EO153" s="85"/>
      <c r="EP153" s="85"/>
      <c r="EQ153" s="85"/>
      <c r="ER153" s="85"/>
      <c r="ES153" s="85"/>
      <c r="ET153" s="85"/>
      <c r="EU153" s="85"/>
      <c r="EV153" s="85"/>
      <c r="EW153" s="85"/>
      <c r="EX153" s="85"/>
      <c r="EY153" s="85"/>
      <c r="EZ153" s="85"/>
      <c r="FA153" s="85"/>
      <c r="FB153" s="85"/>
      <c r="FC153" s="85"/>
    </row>
    <row r="154" spans="25:159" x14ac:dyDescent="0.2"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  <c r="DT154" s="85"/>
      <c r="DU154" s="85"/>
      <c r="DV154" s="85"/>
      <c r="DW154" s="85"/>
      <c r="DX154" s="85"/>
      <c r="DY154" s="85"/>
      <c r="DZ154" s="85"/>
      <c r="EA154" s="85"/>
      <c r="EB154" s="85"/>
      <c r="EC154" s="85"/>
      <c r="ED154" s="85"/>
      <c r="EE154" s="85"/>
      <c r="EF154" s="85"/>
      <c r="EG154" s="85"/>
      <c r="EH154" s="85"/>
      <c r="EI154" s="85"/>
      <c r="EJ154" s="85"/>
      <c r="EK154" s="85"/>
      <c r="EL154" s="85"/>
      <c r="EM154" s="85"/>
      <c r="EN154" s="85"/>
      <c r="EO154" s="85"/>
      <c r="EP154" s="85"/>
      <c r="EQ154" s="85"/>
      <c r="ER154" s="85"/>
      <c r="ES154" s="85"/>
      <c r="ET154" s="85"/>
      <c r="EU154" s="85"/>
      <c r="EV154" s="85"/>
      <c r="EW154" s="85"/>
      <c r="EX154" s="85"/>
      <c r="EY154" s="85"/>
      <c r="EZ154" s="85"/>
      <c r="FA154" s="85"/>
      <c r="FB154" s="85"/>
      <c r="FC154" s="85"/>
    </row>
    <row r="155" spans="25:159" x14ac:dyDescent="0.2"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</row>
    <row r="156" spans="25:159" x14ac:dyDescent="0.2"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  <c r="DV156" s="85"/>
      <c r="DW156" s="85"/>
      <c r="DX156" s="85"/>
      <c r="DY156" s="85"/>
      <c r="DZ156" s="85"/>
      <c r="EA156" s="85"/>
      <c r="EB156" s="85"/>
      <c r="EC156" s="85"/>
      <c r="ED156" s="85"/>
      <c r="EE156" s="85"/>
      <c r="EF156" s="85"/>
      <c r="EG156" s="85"/>
      <c r="EH156" s="85"/>
      <c r="EI156" s="85"/>
      <c r="EJ156" s="85"/>
      <c r="EK156" s="85"/>
      <c r="EL156" s="85"/>
      <c r="EM156" s="85"/>
      <c r="EN156" s="85"/>
      <c r="EO156" s="85"/>
      <c r="EP156" s="85"/>
      <c r="EQ156" s="85"/>
      <c r="ER156" s="85"/>
      <c r="ES156" s="85"/>
      <c r="ET156" s="85"/>
      <c r="EU156" s="85"/>
      <c r="EV156" s="85"/>
      <c r="EW156" s="85"/>
      <c r="EX156" s="85"/>
      <c r="EY156" s="85"/>
      <c r="EZ156" s="85"/>
      <c r="FA156" s="85"/>
      <c r="FB156" s="85"/>
      <c r="FC156" s="85"/>
    </row>
    <row r="157" spans="25:159" x14ac:dyDescent="0.2"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  <c r="DT157" s="85"/>
      <c r="DU157" s="85"/>
      <c r="DV157" s="85"/>
      <c r="DW157" s="85"/>
      <c r="DX157" s="85"/>
      <c r="DY157" s="85"/>
      <c r="DZ157" s="85"/>
      <c r="EA157" s="85"/>
      <c r="EB157" s="85"/>
      <c r="EC157" s="85"/>
      <c r="ED157" s="85"/>
      <c r="EE157" s="85"/>
      <c r="EF157" s="85"/>
      <c r="EG157" s="85"/>
      <c r="EH157" s="85"/>
      <c r="EI157" s="85"/>
      <c r="EJ157" s="85"/>
      <c r="EK157" s="85"/>
      <c r="EL157" s="85"/>
      <c r="EM157" s="85"/>
      <c r="EN157" s="85"/>
      <c r="EO157" s="85"/>
      <c r="EP157" s="85"/>
      <c r="EQ157" s="85"/>
      <c r="ER157" s="85"/>
      <c r="ES157" s="85"/>
      <c r="ET157" s="85"/>
      <c r="EU157" s="85"/>
      <c r="EV157" s="85"/>
      <c r="EW157" s="85"/>
      <c r="EX157" s="85"/>
      <c r="EY157" s="85"/>
      <c r="EZ157" s="85"/>
      <c r="FA157" s="85"/>
      <c r="FB157" s="85"/>
      <c r="FC157" s="85"/>
    </row>
    <row r="158" spans="25:159" x14ac:dyDescent="0.2"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85"/>
      <c r="EE158" s="85"/>
      <c r="EF158" s="85"/>
      <c r="EG158" s="85"/>
      <c r="EH158" s="85"/>
      <c r="EI158" s="85"/>
      <c r="EJ158" s="85"/>
      <c r="EK158" s="85"/>
      <c r="EL158" s="85"/>
      <c r="EM158" s="85"/>
      <c r="EN158" s="85"/>
      <c r="EO158" s="85"/>
      <c r="EP158" s="85"/>
      <c r="EQ158" s="85"/>
      <c r="ER158" s="85"/>
      <c r="ES158" s="85"/>
      <c r="ET158" s="85"/>
      <c r="EU158" s="85"/>
      <c r="EV158" s="85"/>
      <c r="EW158" s="85"/>
      <c r="EX158" s="85"/>
      <c r="EY158" s="85"/>
      <c r="EZ158" s="85"/>
      <c r="FA158" s="85"/>
      <c r="FB158" s="85"/>
      <c r="FC158" s="85"/>
    </row>
    <row r="159" spans="25:159" x14ac:dyDescent="0.2"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  <c r="DV159" s="85"/>
      <c r="DW159" s="85"/>
      <c r="DX159" s="85"/>
      <c r="DY159" s="85"/>
      <c r="DZ159" s="85"/>
      <c r="EA159" s="85"/>
      <c r="EB159" s="85"/>
      <c r="EC159" s="85"/>
      <c r="ED159" s="85"/>
      <c r="EE159" s="85"/>
      <c r="EF159" s="85"/>
      <c r="EG159" s="85"/>
      <c r="EH159" s="85"/>
      <c r="EI159" s="85"/>
      <c r="EJ159" s="85"/>
      <c r="EK159" s="85"/>
      <c r="EL159" s="85"/>
      <c r="EM159" s="85"/>
      <c r="EN159" s="85"/>
      <c r="EO159" s="85"/>
      <c r="EP159" s="85"/>
      <c r="EQ159" s="85"/>
      <c r="ER159" s="85"/>
      <c r="ES159" s="85"/>
      <c r="ET159" s="85"/>
      <c r="EU159" s="85"/>
      <c r="EV159" s="85"/>
      <c r="EW159" s="85"/>
      <c r="EX159" s="85"/>
      <c r="EY159" s="85"/>
      <c r="EZ159" s="85"/>
      <c r="FA159" s="85"/>
      <c r="FB159" s="85"/>
      <c r="FC159" s="85"/>
    </row>
    <row r="160" spans="25:159" x14ac:dyDescent="0.2"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  <c r="DY160" s="85"/>
      <c r="DZ160" s="85"/>
      <c r="EA160" s="85"/>
      <c r="EB160" s="85"/>
      <c r="EC160" s="85"/>
      <c r="ED160" s="85"/>
      <c r="EE160" s="85"/>
      <c r="EF160" s="85"/>
      <c r="EG160" s="85"/>
      <c r="EH160" s="85"/>
      <c r="EI160" s="85"/>
      <c r="EJ160" s="85"/>
      <c r="EK160" s="85"/>
      <c r="EL160" s="85"/>
      <c r="EM160" s="85"/>
      <c r="EN160" s="85"/>
      <c r="EO160" s="85"/>
      <c r="EP160" s="85"/>
      <c r="EQ160" s="85"/>
      <c r="ER160" s="85"/>
      <c r="ES160" s="85"/>
      <c r="ET160" s="85"/>
      <c r="EU160" s="85"/>
      <c r="EV160" s="85"/>
      <c r="EW160" s="85"/>
      <c r="EX160" s="85"/>
      <c r="EY160" s="85"/>
      <c r="EZ160" s="85"/>
      <c r="FA160" s="85"/>
      <c r="FB160" s="85"/>
      <c r="FC160" s="85"/>
    </row>
    <row r="161" spans="25:159" x14ac:dyDescent="0.2"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5"/>
      <c r="EE161" s="85"/>
      <c r="EF161" s="85"/>
      <c r="EG161" s="85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5"/>
      <c r="ES161" s="85"/>
      <c r="ET161" s="85"/>
      <c r="EU161" s="85"/>
      <c r="EV161" s="85"/>
      <c r="EW161" s="85"/>
      <c r="EX161" s="85"/>
      <c r="EY161" s="85"/>
      <c r="EZ161" s="85"/>
      <c r="FA161" s="85"/>
      <c r="FB161" s="85"/>
      <c r="FC161" s="85"/>
    </row>
    <row r="162" spans="25:159" x14ac:dyDescent="0.2"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  <c r="DT162" s="85"/>
      <c r="DU162" s="85"/>
      <c r="DV162" s="85"/>
      <c r="DW162" s="85"/>
      <c r="DX162" s="85"/>
      <c r="DY162" s="85"/>
      <c r="DZ162" s="85"/>
      <c r="EA162" s="85"/>
      <c r="EB162" s="85"/>
      <c r="EC162" s="85"/>
      <c r="ED162" s="85"/>
      <c r="EE162" s="85"/>
      <c r="EF162" s="85"/>
      <c r="EG162" s="85"/>
      <c r="EH162" s="85"/>
      <c r="EI162" s="85"/>
      <c r="EJ162" s="85"/>
      <c r="EK162" s="85"/>
      <c r="EL162" s="85"/>
      <c r="EM162" s="85"/>
      <c r="EN162" s="85"/>
      <c r="EO162" s="85"/>
      <c r="EP162" s="85"/>
      <c r="EQ162" s="85"/>
      <c r="ER162" s="85"/>
      <c r="ES162" s="85"/>
      <c r="ET162" s="85"/>
      <c r="EU162" s="85"/>
      <c r="EV162" s="85"/>
      <c r="EW162" s="85"/>
      <c r="EX162" s="85"/>
      <c r="EY162" s="85"/>
      <c r="EZ162" s="85"/>
      <c r="FA162" s="85"/>
      <c r="FB162" s="85"/>
      <c r="FC162" s="85"/>
    </row>
    <row r="163" spans="25:159" x14ac:dyDescent="0.2"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  <c r="DT163" s="85"/>
      <c r="DU163" s="85"/>
      <c r="DV163" s="85"/>
      <c r="DW163" s="85"/>
      <c r="DX163" s="85"/>
      <c r="DY163" s="85"/>
      <c r="DZ163" s="85"/>
      <c r="EA163" s="85"/>
      <c r="EB163" s="85"/>
      <c r="EC163" s="85"/>
      <c r="ED163" s="85"/>
      <c r="EE163" s="85"/>
      <c r="EF163" s="85"/>
      <c r="EG163" s="85"/>
      <c r="EH163" s="85"/>
      <c r="EI163" s="85"/>
      <c r="EJ163" s="85"/>
      <c r="EK163" s="85"/>
      <c r="EL163" s="85"/>
      <c r="EM163" s="85"/>
      <c r="EN163" s="85"/>
      <c r="EO163" s="85"/>
      <c r="EP163" s="85"/>
      <c r="EQ163" s="85"/>
      <c r="ER163" s="85"/>
      <c r="ES163" s="85"/>
      <c r="ET163" s="85"/>
      <c r="EU163" s="85"/>
      <c r="EV163" s="85"/>
      <c r="EW163" s="85"/>
      <c r="EX163" s="85"/>
      <c r="EY163" s="85"/>
      <c r="EZ163" s="85"/>
      <c r="FA163" s="85"/>
      <c r="FB163" s="85"/>
      <c r="FC163" s="85"/>
    </row>
    <row r="164" spans="25:159" x14ac:dyDescent="0.2"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  <c r="DV164" s="85"/>
      <c r="DW164" s="85"/>
      <c r="DX164" s="85"/>
      <c r="DY164" s="85"/>
      <c r="DZ164" s="85"/>
      <c r="EA164" s="85"/>
      <c r="EB164" s="85"/>
      <c r="EC164" s="85"/>
      <c r="ED164" s="85"/>
      <c r="EE164" s="85"/>
      <c r="EF164" s="85"/>
      <c r="EG164" s="85"/>
      <c r="EH164" s="85"/>
      <c r="EI164" s="85"/>
      <c r="EJ164" s="85"/>
      <c r="EK164" s="85"/>
      <c r="EL164" s="85"/>
      <c r="EM164" s="85"/>
      <c r="EN164" s="85"/>
      <c r="EO164" s="85"/>
      <c r="EP164" s="85"/>
      <c r="EQ164" s="85"/>
      <c r="ER164" s="85"/>
      <c r="ES164" s="85"/>
      <c r="ET164" s="85"/>
      <c r="EU164" s="85"/>
      <c r="EV164" s="85"/>
      <c r="EW164" s="85"/>
      <c r="EX164" s="85"/>
      <c r="EY164" s="85"/>
      <c r="EZ164" s="85"/>
      <c r="FA164" s="85"/>
      <c r="FB164" s="85"/>
      <c r="FC164" s="85"/>
    </row>
    <row r="165" spans="25:159" x14ac:dyDescent="0.2"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</row>
    <row r="166" spans="25:159" x14ac:dyDescent="0.2"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  <c r="DV166" s="85"/>
      <c r="DW166" s="85"/>
      <c r="DX166" s="85"/>
      <c r="DY166" s="85"/>
      <c r="DZ166" s="85"/>
      <c r="EA166" s="85"/>
      <c r="EB166" s="85"/>
      <c r="EC166" s="85"/>
      <c r="ED166" s="85"/>
      <c r="EE166" s="85"/>
      <c r="EF166" s="85"/>
      <c r="EG166" s="85"/>
      <c r="EH166" s="85"/>
      <c r="EI166" s="85"/>
      <c r="EJ166" s="85"/>
      <c r="EK166" s="85"/>
      <c r="EL166" s="85"/>
      <c r="EM166" s="85"/>
      <c r="EN166" s="85"/>
      <c r="EO166" s="85"/>
      <c r="EP166" s="85"/>
      <c r="EQ166" s="85"/>
      <c r="ER166" s="85"/>
      <c r="ES166" s="85"/>
      <c r="ET166" s="85"/>
      <c r="EU166" s="85"/>
      <c r="EV166" s="85"/>
      <c r="EW166" s="85"/>
      <c r="EX166" s="85"/>
      <c r="EY166" s="85"/>
      <c r="EZ166" s="85"/>
      <c r="FA166" s="85"/>
      <c r="FB166" s="85"/>
      <c r="FC166" s="85"/>
    </row>
    <row r="167" spans="25:159" x14ac:dyDescent="0.2"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5"/>
      <c r="DQ167" s="85"/>
      <c r="DR167" s="85"/>
      <c r="DS167" s="85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5"/>
      <c r="EE167" s="85"/>
      <c r="EF167" s="85"/>
      <c r="EG167" s="85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5"/>
      <c r="ES167" s="85"/>
      <c r="ET167" s="85"/>
      <c r="EU167" s="85"/>
      <c r="EV167" s="85"/>
      <c r="EW167" s="85"/>
      <c r="EX167" s="85"/>
      <c r="EY167" s="85"/>
      <c r="EZ167" s="85"/>
      <c r="FA167" s="85"/>
      <c r="FB167" s="85"/>
      <c r="FC167" s="85"/>
    </row>
    <row r="168" spans="25:159" x14ac:dyDescent="0.2"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5"/>
      <c r="DQ168" s="85"/>
      <c r="DR168" s="85"/>
      <c r="DS168" s="85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5"/>
      <c r="EE168" s="85"/>
      <c r="EF168" s="85"/>
      <c r="EG168" s="85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5"/>
      <c r="ES168" s="85"/>
      <c r="ET168" s="85"/>
      <c r="EU168" s="85"/>
      <c r="EV168" s="85"/>
      <c r="EW168" s="85"/>
      <c r="EX168" s="85"/>
      <c r="EY168" s="85"/>
      <c r="EZ168" s="85"/>
      <c r="FA168" s="85"/>
      <c r="FB168" s="85"/>
      <c r="FC168" s="85"/>
    </row>
    <row r="169" spans="25:159" x14ac:dyDescent="0.2"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5"/>
      <c r="EE169" s="85"/>
      <c r="EF169" s="85"/>
      <c r="EG169" s="85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5"/>
      <c r="ES169" s="85"/>
      <c r="ET169" s="85"/>
      <c r="EU169" s="85"/>
      <c r="EV169" s="85"/>
      <c r="EW169" s="85"/>
      <c r="EX169" s="85"/>
      <c r="EY169" s="85"/>
      <c r="EZ169" s="85"/>
      <c r="FA169" s="85"/>
      <c r="FB169" s="85"/>
      <c r="FC169" s="85"/>
    </row>
    <row r="170" spans="25:159" x14ac:dyDescent="0.2"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  <c r="DT170" s="85"/>
      <c r="DU170" s="85"/>
      <c r="DV170" s="85"/>
      <c r="DW170" s="85"/>
      <c r="DX170" s="85"/>
      <c r="DY170" s="85"/>
      <c r="DZ170" s="85"/>
      <c r="EA170" s="85"/>
      <c r="EB170" s="85"/>
      <c r="EC170" s="85"/>
      <c r="ED170" s="85"/>
      <c r="EE170" s="85"/>
      <c r="EF170" s="85"/>
      <c r="EG170" s="85"/>
      <c r="EH170" s="85"/>
      <c r="EI170" s="85"/>
      <c r="EJ170" s="85"/>
      <c r="EK170" s="85"/>
      <c r="EL170" s="85"/>
      <c r="EM170" s="85"/>
      <c r="EN170" s="85"/>
      <c r="EO170" s="85"/>
      <c r="EP170" s="85"/>
      <c r="EQ170" s="85"/>
      <c r="ER170" s="85"/>
      <c r="ES170" s="85"/>
      <c r="ET170" s="85"/>
      <c r="EU170" s="85"/>
      <c r="EV170" s="85"/>
      <c r="EW170" s="85"/>
      <c r="EX170" s="85"/>
      <c r="EY170" s="85"/>
      <c r="EZ170" s="85"/>
      <c r="FA170" s="85"/>
      <c r="FB170" s="85"/>
      <c r="FC170" s="85"/>
    </row>
    <row r="171" spans="25:159" x14ac:dyDescent="0.2"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5"/>
      <c r="EE171" s="85"/>
      <c r="EF171" s="85"/>
      <c r="EG171" s="85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5"/>
      <c r="ES171" s="85"/>
      <c r="ET171" s="85"/>
      <c r="EU171" s="85"/>
      <c r="EV171" s="85"/>
      <c r="EW171" s="85"/>
      <c r="EX171" s="85"/>
      <c r="EY171" s="85"/>
      <c r="EZ171" s="85"/>
      <c r="FA171" s="85"/>
      <c r="FB171" s="85"/>
      <c r="FC171" s="85"/>
    </row>
    <row r="172" spans="25:159" x14ac:dyDescent="0.2"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  <c r="DV172" s="85"/>
      <c r="DW172" s="85"/>
      <c r="DX172" s="85"/>
      <c r="DY172" s="85"/>
      <c r="DZ172" s="85"/>
      <c r="EA172" s="85"/>
      <c r="EB172" s="85"/>
      <c r="EC172" s="85"/>
      <c r="ED172" s="85"/>
      <c r="EE172" s="85"/>
      <c r="EF172" s="85"/>
      <c r="EG172" s="85"/>
      <c r="EH172" s="85"/>
      <c r="EI172" s="85"/>
      <c r="EJ172" s="85"/>
      <c r="EK172" s="85"/>
      <c r="EL172" s="85"/>
      <c r="EM172" s="85"/>
      <c r="EN172" s="85"/>
      <c r="EO172" s="85"/>
      <c r="EP172" s="85"/>
      <c r="EQ172" s="85"/>
      <c r="ER172" s="85"/>
      <c r="ES172" s="85"/>
      <c r="ET172" s="85"/>
      <c r="EU172" s="85"/>
      <c r="EV172" s="85"/>
      <c r="EW172" s="85"/>
      <c r="EX172" s="85"/>
      <c r="EY172" s="85"/>
      <c r="EZ172" s="85"/>
      <c r="FA172" s="85"/>
      <c r="FB172" s="85"/>
      <c r="FC172" s="85"/>
    </row>
    <row r="173" spans="25:159" x14ac:dyDescent="0.2"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  <c r="DN173" s="85"/>
      <c r="DO173" s="85"/>
      <c r="DP173" s="85"/>
      <c r="DQ173" s="85"/>
      <c r="DR173" s="85"/>
      <c r="DS173" s="85"/>
      <c r="DT173" s="85"/>
      <c r="DU173" s="85"/>
      <c r="DV173" s="85"/>
      <c r="DW173" s="85"/>
      <c r="DX173" s="85"/>
      <c r="DY173" s="85"/>
      <c r="DZ173" s="85"/>
      <c r="EA173" s="85"/>
      <c r="EB173" s="85"/>
      <c r="EC173" s="85"/>
      <c r="ED173" s="85"/>
      <c r="EE173" s="85"/>
      <c r="EF173" s="85"/>
      <c r="EG173" s="85"/>
      <c r="EH173" s="85"/>
      <c r="EI173" s="85"/>
      <c r="EJ173" s="85"/>
      <c r="EK173" s="85"/>
      <c r="EL173" s="85"/>
      <c r="EM173" s="85"/>
      <c r="EN173" s="85"/>
      <c r="EO173" s="85"/>
      <c r="EP173" s="85"/>
      <c r="EQ173" s="85"/>
      <c r="ER173" s="85"/>
      <c r="ES173" s="85"/>
      <c r="ET173" s="85"/>
      <c r="EU173" s="85"/>
      <c r="EV173" s="85"/>
      <c r="EW173" s="85"/>
      <c r="EX173" s="85"/>
      <c r="EY173" s="85"/>
      <c r="EZ173" s="85"/>
      <c r="FA173" s="85"/>
      <c r="FB173" s="85"/>
      <c r="FC173" s="85"/>
    </row>
    <row r="174" spans="25:159" x14ac:dyDescent="0.2"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5"/>
      <c r="ES174" s="85"/>
      <c r="ET174" s="85"/>
      <c r="EU174" s="85"/>
      <c r="EV174" s="85"/>
      <c r="EW174" s="85"/>
      <c r="EX174" s="85"/>
      <c r="EY174" s="85"/>
      <c r="EZ174" s="85"/>
      <c r="FA174" s="85"/>
      <c r="FB174" s="85"/>
      <c r="FC174" s="85"/>
    </row>
    <row r="175" spans="25:159" x14ac:dyDescent="0.2"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5"/>
      <c r="ES175" s="85"/>
      <c r="ET175" s="85"/>
      <c r="EU175" s="85"/>
      <c r="EV175" s="85"/>
      <c r="EW175" s="85"/>
      <c r="EX175" s="85"/>
      <c r="EY175" s="85"/>
      <c r="EZ175" s="85"/>
      <c r="FA175" s="85"/>
      <c r="FB175" s="85"/>
      <c r="FC175" s="85"/>
    </row>
    <row r="176" spans="25:159" x14ac:dyDescent="0.2"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85"/>
      <c r="DX176" s="85"/>
      <c r="DY176" s="85"/>
      <c r="DZ176" s="85"/>
      <c r="EA176" s="85"/>
      <c r="EB176" s="85"/>
      <c r="EC176" s="85"/>
      <c r="ED176" s="85"/>
      <c r="EE176" s="85"/>
      <c r="EF176" s="85"/>
      <c r="EG176" s="85"/>
      <c r="EH176" s="85"/>
      <c r="EI176" s="85"/>
      <c r="EJ176" s="85"/>
      <c r="EK176" s="85"/>
      <c r="EL176" s="85"/>
      <c r="EM176" s="85"/>
      <c r="EN176" s="85"/>
      <c r="EO176" s="85"/>
      <c r="EP176" s="85"/>
      <c r="EQ176" s="85"/>
      <c r="ER176" s="85"/>
      <c r="ES176" s="85"/>
      <c r="ET176" s="85"/>
      <c r="EU176" s="85"/>
      <c r="EV176" s="85"/>
      <c r="EW176" s="85"/>
      <c r="EX176" s="85"/>
      <c r="EY176" s="85"/>
      <c r="EZ176" s="85"/>
      <c r="FA176" s="85"/>
      <c r="FB176" s="85"/>
      <c r="FC176" s="85"/>
    </row>
    <row r="177" spans="25:159" x14ac:dyDescent="0.2"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</row>
    <row r="178" spans="25:159" x14ac:dyDescent="0.2"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  <c r="DV178" s="85"/>
      <c r="DW178" s="85"/>
      <c r="DX178" s="85"/>
      <c r="DY178" s="85"/>
      <c r="DZ178" s="85"/>
      <c r="EA178" s="85"/>
      <c r="EB178" s="85"/>
      <c r="EC178" s="85"/>
      <c r="ED178" s="85"/>
      <c r="EE178" s="85"/>
      <c r="EF178" s="85"/>
      <c r="EG178" s="85"/>
      <c r="EH178" s="85"/>
      <c r="EI178" s="85"/>
      <c r="EJ178" s="85"/>
      <c r="EK178" s="85"/>
      <c r="EL178" s="85"/>
      <c r="EM178" s="85"/>
      <c r="EN178" s="85"/>
      <c r="EO178" s="85"/>
      <c r="EP178" s="85"/>
      <c r="EQ178" s="85"/>
      <c r="ER178" s="85"/>
      <c r="ES178" s="85"/>
      <c r="ET178" s="85"/>
      <c r="EU178" s="85"/>
      <c r="EV178" s="85"/>
      <c r="EW178" s="85"/>
      <c r="EX178" s="85"/>
      <c r="EY178" s="85"/>
      <c r="EZ178" s="85"/>
      <c r="FA178" s="85"/>
      <c r="FB178" s="85"/>
      <c r="FC178" s="85"/>
    </row>
    <row r="179" spans="25:159" x14ac:dyDescent="0.2"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5"/>
      <c r="EE179" s="85"/>
      <c r="EF179" s="85"/>
      <c r="EG179" s="85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5"/>
      <c r="ES179" s="85"/>
      <c r="ET179" s="85"/>
      <c r="EU179" s="85"/>
      <c r="EV179" s="85"/>
      <c r="EW179" s="85"/>
      <c r="EX179" s="85"/>
      <c r="EY179" s="85"/>
      <c r="EZ179" s="85"/>
      <c r="FA179" s="85"/>
      <c r="FB179" s="85"/>
      <c r="FC179" s="85"/>
    </row>
    <row r="180" spans="25:159" x14ac:dyDescent="0.2"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  <c r="DV180" s="85"/>
      <c r="DW180" s="85"/>
      <c r="DX180" s="85"/>
      <c r="DY180" s="85"/>
      <c r="DZ180" s="85"/>
      <c r="EA180" s="85"/>
      <c r="EB180" s="85"/>
      <c r="EC180" s="85"/>
      <c r="ED180" s="85"/>
      <c r="EE180" s="85"/>
      <c r="EF180" s="85"/>
      <c r="EG180" s="85"/>
      <c r="EH180" s="85"/>
      <c r="EI180" s="85"/>
      <c r="EJ180" s="85"/>
      <c r="EK180" s="85"/>
      <c r="EL180" s="85"/>
      <c r="EM180" s="85"/>
      <c r="EN180" s="85"/>
      <c r="EO180" s="85"/>
      <c r="EP180" s="85"/>
      <c r="EQ180" s="85"/>
      <c r="ER180" s="85"/>
      <c r="ES180" s="85"/>
      <c r="ET180" s="85"/>
      <c r="EU180" s="85"/>
      <c r="EV180" s="85"/>
      <c r="EW180" s="85"/>
      <c r="EX180" s="85"/>
      <c r="EY180" s="85"/>
      <c r="EZ180" s="85"/>
      <c r="FA180" s="85"/>
      <c r="FB180" s="85"/>
      <c r="FC180" s="85"/>
    </row>
    <row r="181" spans="25:159" x14ac:dyDescent="0.2"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  <c r="DV181" s="85"/>
      <c r="DW181" s="85"/>
      <c r="DX181" s="85"/>
      <c r="DY181" s="85"/>
      <c r="DZ181" s="85"/>
      <c r="EA181" s="85"/>
      <c r="EB181" s="85"/>
      <c r="EC181" s="85"/>
      <c r="ED181" s="85"/>
      <c r="EE181" s="85"/>
      <c r="EF181" s="85"/>
      <c r="EG181" s="85"/>
      <c r="EH181" s="85"/>
      <c r="EI181" s="85"/>
      <c r="EJ181" s="85"/>
      <c r="EK181" s="85"/>
      <c r="EL181" s="85"/>
      <c r="EM181" s="85"/>
      <c r="EN181" s="85"/>
      <c r="EO181" s="85"/>
      <c r="EP181" s="85"/>
      <c r="EQ181" s="85"/>
      <c r="ER181" s="85"/>
      <c r="ES181" s="85"/>
      <c r="ET181" s="85"/>
      <c r="EU181" s="85"/>
      <c r="EV181" s="85"/>
      <c r="EW181" s="85"/>
      <c r="EX181" s="85"/>
      <c r="EY181" s="85"/>
      <c r="EZ181" s="85"/>
      <c r="FA181" s="85"/>
      <c r="FB181" s="85"/>
      <c r="FC181" s="85"/>
    </row>
    <row r="182" spans="25:159" x14ac:dyDescent="0.2"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5"/>
      <c r="ED182" s="85"/>
      <c r="EE182" s="85"/>
      <c r="EF182" s="85"/>
      <c r="EG182" s="85"/>
      <c r="EH182" s="85"/>
      <c r="EI182" s="85"/>
      <c r="EJ182" s="85"/>
      <c r="EK182" s="85"/>
      <c r="EL182" s="85"/>
      <c r="EM182" s="85"/>
      <c r="EN182" s="85"/>
      <c r="EO182" s="85"/>
      <c r="EP182" s="85"/>
      <c r="EQ182" s="85"/>
      <c r="ER182" s="85"/>
      <c r="ES182" s="85"/>
      <c r="ET182" s="85"/>
      <c r="EU182" s="85"/>
      <c r="EV182" s="85"/>
      <c r="EW182" s="85"/>
      <c r="EX182" s="85"/>
      <c r="EY182" s="85"/>
      <c r="EZ182" s="85"/>
      <c r="FA182" s="85"/>
      <c r="FB182" s="85"/>
      <c r="FC182" s="85"/>
    </row>
    <row r="183" spans="25:159" x14ac:dyDescent="0.2"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</row>
    <row r="184" spans="25:159" x14ac:dyDescent="0.2"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  <c r="DV184" s="85"/>
      <c r="DW184" s="85"/>
      <c r="DX184" s="85"/>
      <c r="DY184" s="85"/>
      <c r="DZ184" s="85"/>
      <c r="EA184" s="85"/>
      <c r="EB184" s="85"/>
      <c r="EC184" s="85"/>
      <c r="ED184" s="85"/>
      <c r="EE184" s="85"/>
      <c r="EF184" s="85"/>
      <c r="EG184" s="85"/>
      <c r="EH184" s="85"/>
      <c r="EI184" s="85"/>
      <c r="EJ184" s="85"/>
      <c r="EK184" s="85"/>
      <c r="EL184" s="85"/>
      <c r="EM184" s="85"/>
      <c r="EN184" s="85"/>
      <c r="EO184" s="85"/>
      <c r="EP184" s="85"/>
      <c r="EQ184" s="85"/>
      <c r="ER184" s="85"/>
      <c r="ES184" s="85"/>
      <c r="ET184" s="85"/>
      <c r="EU184" s="85"/>
      <c r="EV184" s="85"/>
      <c r="EW184" s="85"/>
      <c r="EX184" s="85"/>
      <c r="EY184" s="85"/>
      <c r="EZ184" s="85"/>
      <c r="FA184" s="85"/>
      <c r="FB184" s="85"/>
      <c r="FC184" s="85"/>
    </row>
    <row r="185" spans="25:159" x14ac:dyDescent="0.2"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  <c r="DT185" s="85"/>
      <c r="DU185" s="85"/>
      <c r="DV185" s="85"/>
      <c r="DW185" s="85"/>
      <c r="DX185" s="85"/>
      <c r="DY185" s="85"/>
      <c r="DZ185" s="85"/>
      <c r="EA185" s="85"/>
      <c r="EB185" s="85"/>
      <c r="EC185" s="85"/>
      <c r="ED185" s="85"/>
      <c r="EE185" s="85"/>
      <c r="EF185" s="85"/>
      <c r="EG185" s="85"/>
      <c r="EH185" s="85"/>
      <c r="EI185" s="85"/>
      <c r="EJ185" s="85"/>
      <c r="EK185" s="85"/>
      <c r="EL185" s="85"/>
      <c r="EM185" s="85"/>
      <c r="EN185" s="85"/>
      <c r="EO185" s="85"/>
      <c r="EP185" s="85"/>
      <c r="EQ185" s="85"/>
      <c r="ER185" s="85"/>
      <c r="ES185" s="85"/>
      <c r="ET185" s="85"/>
      <c r="EU185" s="85"/>
      <c r="EV185" s="85"/>
      <c r="EW185" s="85"/>
      <c r="EX185" s="85"/>
      <c r="EY185" s="85"/>
      <c r="EZ185" s="85"/>
      <c r="FA185" s="85"/>
      <c r="FB185" s="85"/>
      <c r="FC185" s="85"/>
    </row>
    <row r="186" spans="25:159" x14ac:dyDescent="0.2"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</row>
    <row r="187" spans="25:159" x14ac:dyDescent="0.2"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  <c r="DT187" s="85"/>
      <c r="DU187" s="85"/>
      <c r="DV187" s="85"/>
      <c r="DW187" s="85"/>
      <c r="DX187" s="85"/>
      <c r="DY187" s="85"/>
      <c r="DZ187" s="85"/>
      <c r="EA187" s="85"/>
      <c r="EB187" s="85"/>
      <c r="EC187" s="85"/>
      <c r="ED187" s="85"/>
      <c r="EE187" s="85"/>
      <c r="EF187" s="85"/>
      <c r="EG187" s="85"/>
      <c r="EH187" s="85"/>
      <c r="EI187" s="85"/>
      <c r="EJ187" s="85"/>
      <c r="EK187" s="85"/>
      <c r="EL187" s="85"/>
      <c r="EM187" s="85"/>
      <c r="EN187" s="85"/>
      <c r="EO187" s="85"/>
      <c r="EP187" s="85"/>
      <c r="EQ187" s="85"/>
      <c r="ER187" s="85"/>
      <c r="ES187" s="85"/>
      <c r="ET187" s="85"/>
      <c r="EU187" s="85"/>
      <c r="EV187" s="85"/>
      <c r="EW187" s="85"/>
      <c r="EX187" s="85"/>
      <c r="EY187" s="85"/>
      <c r="EZ187" s="85"/>
      <c r="FA187" s="85"/>
      <c r="FB187" s="85"/>
      <c r="FC187" s="85"/>
    </row>
    <row r="188" spans="25:159" x14ac:dyDescent="0.2"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  <c r="DT188" s="85"/>
      <c r="DU188" s="85"/>
      <c r="DV188" s="85"/>
      <c r="DW188" s="85"/>
      <c r="DX188" s="85"/>
      <c r="DY188" s="85"/>
      <c r="DZ188" s="85"/>
      <c r="EA188" s="85"/>
      <c r="EB188" s="85"/>
      <c r="EC188" s="85"/>
      <c r="ED188" s="85"/>
      <c r="EE188" s="85"/>
      <c r="EF188" s="85"/>
      <c r="EG188" s="85"/>
      <c r="EH188" s="85"/>
      <c r="EI188" s="85"/>
      <c r="EJ188" s="85"/>
      <c r="EK188" s="85"/>
      <c r="EL188" s="85"/>
      <c r="EM188" s="85"/>
      <c r="EN188" s="85"/>
      <c r="EO188" s="85"/>
      <c r="EP188" s="85"/>
      <c r="EQ188" s="85"/>
      <c r="ER188" s="85"/>
      <c r="ES188" s="85"/>
      <c r="ET188" s="85"/>
      <c r="EU188" s="85"/>
      <c r="EV188" s="85"/>
      <c r="EW188" s="85"/>
      <c r="EX188" s="85"/>
      <c r="EY188" s="85"/>
      <c r="EZ188" s="85"/>
      <c r="FA188" s="85"/>
      <c r="FB188" s="85"/>
      <c r="FC188" s="85"/>
    </row>
    <row r="189" spans="25:159" x14ac:dyDescent="0.2"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  <c r="DV189" s="85"/>
      <c r="DW189" s="85"/>
      <c r="DX189" s="85"/>
      <c r="DY189" s="85"/>
      <c r="DZ189" s="85"/>
      <c r="EA189" s="85"/>
      <c r="EB189" s="85"/>
      <c r="EC189" s="85"/>
      <c r="ED189" s="85"/>
      <c r="EE189" s="85"/>
      <c r="EF189" s="85"/>
      <c r="EG189" s="85"/>
      <c r="EH189" s="85"/>
      <c r="EI189" s="85"/>
      <c r="EJ189" s="85"/>
      <c r="EK189" s="85"/>
      <c r="EL189" s="85"/>
      <c r="EM189" s="85"/>
      <c r="EN189" s="85"/>
      <c r="EO189" s="85"/>
      <c r="EP189" s="85"/>
      <c r="EQ189" s="85"/>
      <c r="ER189" s="85"/>
      <c r="ES189" s="85"/>
      <c r="ET189" s="85"/>
      <c r="EU189" s="85"/>
      <c r="EV189" s="85"/>
      <c r="EW189" s="85"/>
      <c r="EX189" s="85"/>
      <c r="EY189" s="85"/>
      <c r="EZ189" s="85"/>
      <c r="FA189" s="85"/>
      <c r="FB189" s="85"/>
      <c r="FC189" s="85"/>
    </row>
    <row r="190" spans="25:159" x14ac:dyDescent="0.2"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  <c r="DT190" s="85"/>
      <c r="DU190" s="85"/>
      <c r="DV190" s="85"/>
      <c r="DW190" s="85"/>
      <c r="DX190" s="85"/>
      <c r="DY190" s="85"/>
      <c r="DZ190" s="85"/>
      <c r="EA190" s="85"/>
      <c r="EB190" s="85"/>
      <c r="EC190" s="85"/>
      <c r="ED190" s="85"/>
      <c r="EE190" s="85"/>
      <c r="EF190" s="85"/>
      <c r="EG190" s="85"/>
      <c r="EH190" s="85"/>
      <c r="EI190" s="85"/>
      <c r="EJ190" s="85"/>
      <c r="EK190" s="85"/>
      <c r="EL190" s="85"/>
      <c r="EM190" s="85"/>
      <c r="EN190" s="85"/>
      <c r="EO190" s="85"/>
      <c r="EP190" s="85"/>
      <c r="EQ190" s="85"/>
      <c r="ER190" s="85"/>
      <c r="ES190" s="85"/>
      <c r="ET190" s="85"/>
      <c r="EU190" s="85"/>
      <c r="EV190" s="85"/>
      <c r="EW190" s="85"/>
      <c r="EX190" s="85"/>
      <c r="EY190" s="85"/>
      <c r="EZ190" s="85"/>
      <c r="FA190" s="85"/>
      <c r="FB190" s="85"/>
      <c r="FC190" s="85"/>
    </row>
    <row r="191" spans="25:159" x14ac:dyDescent="0.2"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/>
      <c r="DU191" s="85"/>
      <c r="DV191" s="85"/>
      <c r="DW191" s="85"/>
      <c r="DX191" s="85"/>
      <c r="DY191" s="85"/>
      <c r="DZ191" s="85"/>
      <c r="EA191" s="85"/>
      <c r="EB191" s="85"/>
      <c r="EC191" s="85"/>
      <c r="ED191" s="85"/>
      <c r="EE191" s="85"/>
      <c r="EF191" s="85"/>
      <c r="EG191" s="85"/>
      <c r="EH191" s="85"/>
      <c r="EI191" s="85"/>
      <c r="EJ191" s="85"/>
      <c r="EK191" s="85"/>
      <c r="EL191" s="85"/>
      <c r="EM191" s="85"/>
      <c r="EN191" s="85"/>
      <c r="EO191" s="85"/>
      <c r="EP191" s="85"/>
      <c r="EQ191" s="85"/>
      <c r="ER191" s="85"/>
      <c r="ES191" s="85"/>
      <c r="ET191" s="85"/>
      <c r="EU191" s="85"/>
      <c r="EV191" s="85"/>
      <c r="EW191" s="85"/>
      <c r="EX191" s="85"/>
      <c r="EY191" s="85"/>
      <c r="EZ191" s="85"/>
      <c r="FA191" s="85"/>
      <c r="FB191" s="85"/>
      <c r="FC191" s="85"/>
    </row>
    <row r="192" spans="25:159" x14ac:dyDescent="0.2"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  <c r="DV192" s="85"/>
      <c r="DW192" s="85"/>
      <c r="DX192" s="85"/>
      <c r="DY192" s="85"/>
      <c r="DZ192" s="85"/>
      <c r="EA192" s="85"/>
      <c r="EB192" s="85"/>
      <c r="EC192" s="85"/>
      <c r="ED192" s="85"/>
      <c r="EE192" s="85"/>
      <c r="EF192" s="85"/>
      <c r="EG192" s="85"/>
      <c r="EH192" s="85"/>
      <c r="EI192" s="85"/>
      <c r="EJ192" s="85"/>
      <c r="EK192" s="85"/>
      <c r="EL192" s="85"/>
      <c r="EM192" s="85"/>
      <c r="EN192" s="85"/>
      <c r="EO192" s="85"/>
      <c r="EP192" s="85"/>
      <c r="EQ192" s="85"/>
      <c r="ER192" s="85"/>
      <c r="ES192" s="85"/>
      <c r="ET192" s="85"/>
      <c r="EU192" s="85"/>
      <c r="EV192" s="85"/>
      <c r="EW192" s="85"/>
      <c r="EX192" s="85"/>
      <c r="EY192" s="85"/>
      <c r="EZ192" s="85"/>
      <c r="FA192" s="85"/>
      <c r="FB192" s="85"/>
      <c r="FC192" s="85"/>
    </row>
    <row r="193" spans="25:159" x14ac:dyDescent="0.2"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  <c r="DT193" s="85"/>
      <c r="DU193" s="85"/>
      <c r="DV193" s="85"/>
      <c r="DW193" s="85"/>
      <c r="DX193" s="85"/>
      <c r="DY193" s="85"/>
      <c r="DZ193" s="85"/>
      <c r="EA193" s="85"/>
      <c r="EB193" s="85"/>
      <c r="EC193" s="85"/>
      <c r="ED193" s="85"/>
      <c r="EE193" s="85"/>
      <c r="EF193" s="85"/>
      <c r="EG193" s="85"/>
      <c r="EH193" s="85"/>
      <c r="EI193" s="85"/>
      <c r="EJ193" s="85"/>
      <c r="EK193" s="85"/>
      <c r="EL193" s="85"/>
      <c r="EM193" s="85"/>
      <c r="EN193" s="85"/>
      <c r="EO193" s="85"/>
      <c r="EP193" s="85"/>
      <c r="EQ193" s="85"/>
      <c r="ER193" s="85"/>
      <c r="ES193" s="85"/>
      <c r="ET193" s="85"/>
      <c r="EU193" s="85"/>
      <c r="EV193" s="85"/>
      <c r="EW193" s="85"/>
      <c r="EX193" s="85"/>
      <c r="EY193" s="85"/>
      <c r="EZ193" s="85"/>
      <c r="FA193" s="85"/>
      <c r="FB193" s="85"/>
      <c r="FC193" s="85"/>
    </row>
    <row r="194" spans="25:159" x14ac:dyDescent="0.2"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  <c r="DT194" s="85"/>
      <c r="DU194" s="85"/>
      <c r="DV194" s="85"/>
      <c r="DW194" s="85"/>
      <c r="DX194" s="85"/>
      <c r="DY194" s="85"/>
      <c r="DZ194" s="85"/>
      <c r="EA194" s="85"/>
      <c r="EB194" s="85"/>
      <c r="EC194" s="85"/>
      <c r="ED194" s="85"/>
      <c r="EE194" s="85"/>
      <c r="EF194" s="85"/>
      <c r="EG194" s="85"/>
      <c r="EH194" s="85"/>
      <c r="EI194" s="85"/>
      <c r="EJ194" s="85"/>
      <c r="EK194" s="85"/>
      <c r="EL194" s="85"/>
      <c r="EM194" s="85"/>
      <c r="EN194" s="85"/>
      <c r="EO194" s="85"/>
      <c r="EP194" s="85"/>
      <c r="EQ194" s="85"/>
      <c r="ER194" s="85"/>
      <c r="ES194" s="85"/>
      <c r="ET194" s="85"/>
      <c r="EU194" s="85"/>
      <c r="EV194" s="85"/>
      <c r="EW194" s="85"/>
      <c r="EX194" s="85"/>
      <c r="EY194" s="85"/>
      <c r="EZ194" s="85"/>
      <c r="FA194" s="85"/>
      <c r="FB194" s="85"/>
      <c r="FC194" s="85"/>
    </row>
    <row r="195" spans="25:159" x14ac:dyDescent="0.2"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  <c r="DT195" s="85"/>
      <c r="DU195" s="85"/>
      <c r="DV195" s="85"/>
      <c r="DW195" s="85"/>
      <c r="DX195" s="85"/>
      <c r="DY195" s="85"/>
      <c r="DZ195" s="85"/>
      <c r="EA195" s="85"/>
      <c r="EB195" s="85"/>
      <c r="EC195" s="85"/>
      <c r="ED195" s="85"/>
      <c r="EE195" s="85"/>
      <c r="EF195" s="85"/>
      <c r="EG195" s="85"/>
      <c r="EH195" s="85"/>
      <c r="EI195" s="85"/>
      <c r="EJ195" s="85"/>
      <c r="EK195" s="85"/>
      <c r="EL195" s="85"/>
      <c r="EM195" s="85"/>
      <c r="EN195" s="85"/>
      <c r="EO195" s="85"/>
      <c r="EP195" s="85"/>
      <c r="EQ195" s="85"/>
      <c r="ER195" s="85"/>
      <c r="ES195" s="85"/>
      <c r="ET195" s="85"/>
      <c r="EU195" s="85"/>
      <c r="EV195" s="85"/>
      <c r="EW195" s="85"/>
      <c r="EX195" s="85"/>
      <c r="EY195" s="85"/>
      <c r="EZ195" s="85"/>
      <c r="FA195" s="85"/>
      <c r="FB195" s="85"/>
      <c r="FC195" s="85"/>
    </row>
    <row r="196" spans="25:159" x14ac:dyDescent="0.2"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  <c r="DT196" s="85"/>
      <c r="DU196" s="85"/>
      <c r="DV196" s="85"/>
      <c r="DW196" s="85"/>
      <c r="DX196" s="85"/>
      <c r="DY196" s="85"/>
      <c r="DZ196" s="85"/>
      <c r="EA196" s="85"/>
      <c r="EB196" s="85"/>
      <c r="EC196" s="85"/>
      <c r="ED196" s="85"/>
      <c r="EE196" s="85"/>
      <c r="EF196" s="85"/>
      <c r="EG196" s="85"/>
      <c r="EH196" s="85"/>
      <c r="EI196" s="85"/>
      <c r="EJ196" s="85"/>
      <c r="EK196" s="85"/>
      <c r="EL196" s="85"/>
      <c r="EM196" s="85"/>
      <c r="EN196" s="85"/>
      <c r="EO196" s="85"/>
      <c r="EP196" s="85"/>
      <c r="EQ196" s="85"/>
      <c r="ER196" s="85"/>
      <c r="ES196" s="85"/>
      <c r="ET196" s="85"/>
      <c r="EU196" s="85"/>
      <c r="EV196" s="85"/>
      <c r="EW196" s="85"/>
      <c r="EX196" s="85"/>
      <c r="EY196" s="85"/>
      <c r="EZ196" s="85"/>
      <c r="FA196" s="85"/>
      <c r="FB196" s="85"/>
      <c r="FC196" s="85"/>
    </row>
    <row r="197" spans="25:159" x14ac:dyDescent="0.2"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  <c r="DT197" s="85"/>
      <c r="DU197" s="85"/>
      <c r="DV197" s="85"/>
      <c r="DW197" s="85"/>
      <c r="DX197" s="85"/>
      <c r="DY197" s="85"/>
      <c r="DZ197" s="85"/>
      <c r="EA197" s="85"/>
      <c r="EB197" s="85"/>
      <c r="EC197" s="85"/>
      <c r="ED197" s="85"/>
      <c r="EE197" s="85"/>
      <c r="EF197" s="85"/>
      <c r="EG197" s="85"/>
      <c r="EH197" s="85"/>
      <c r="EI197" s="85"/>
      <c r="EJ197" s="85"/>
      <c r="EK197" s="85"/>
      <c r="EL197" s="85"/>
      <c r="EM197" s="85"/>
      <c r="EN197" s="85"/>
      <c r="EO197" s="85"/>
      <c r="EP197" s="85"/>
      <c r="EQ197" s="85"/>
      <c r="ER197" s="85"/>
      <c r="ES197" s="85"/>
      <c r="ET197" s="85"/>
      <c r="EU197" s="85"/>
      <c r="EV197" s="85"/>
      <c r="EW197" s="85"/>
      <c r="EX197" s="85"/>
      <c r="EY197" s="85"/>
      <c r="EZ197" s="85"/>
      <c r="FA197" s="85"/>
      <c r="FB197" s="85"/>
      <c r="FC197" s="85"/>
    </row>
    <row r="198" spans="25:159" x14ac:dyDescent="0.2"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  <c r="DT198" s="85"/>
      <c r="DU198" s="85"/>
      <c r="DV198" s="85"/>
      <c r="DW198" s="85"/>
      <c r="DX198" s="85"/>
      <c r="DY198" s="85"/>
      <c r="DZ198" s="85"/>
      <c r="EA198" s="85"/>
      <c r="EB198" s="85"/>
      <c r="EC198" s="85"/>
      <c r="ED198" s="85"/>
      <c r="EE198" s="85"/>
      <c r="EF198" s="85"/>
      <c r="EG198" s="85"/>
      <c r="EH198" s="85"/>
      <c r="EI198" s="85"/>
      <c r="EJ198" s="85"/>
      <c r="EK198" s="85"/>
      <c r="EL198" s="85"/>
      <c r="EM198" s="85"/>
      <c r="EN198" s="85"/>
      <c r="EO198" s="85"/>
      <c r="EP198" s="85"/>
      <c r="EQ198" s="85"/>
      <c r="ER198" s="85"/>
      <c r="ES198" s="85"/>
      <c r="ET198" s="85"/>
      <c r="EU198" s="85"/>
      <c r="EV198" s="85"/>
      <c r="EW198" s="85"/>
      <c r="EX198" s="85"/>
      <c r="EY198" s="85"/>
      <c r="EZ198" s="85"/>
      <c r="FA198" s="85"/>
      <c r="FB198" s="85"/>
      <c r="FC198" s="85"/>
    </row>
    <row r="199" spans="25:159" x14ac:dyDescent="0.2"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/>
      <c r="DQ199" s="85"/>
      <c r="DR199" s="85"/>
      <c r="DS199" s="85"/>
      <c r="DT199" s="85"/>
      <c r="DU199" s="85"/>
      <c r="DV199" s="85"/>
      <c r="DW199" s="85"/>
      <c r="DX199" s="85"/>
      <c r="DY199" s="85"/>
      <c r="DZ199" s="85"/>
      <c r="EA199" s="85"/>
      <c r="EB199" s="85"/>
      <c r="EC199" s="85"/>
      <c r="ED199" s="85"/>
      <c r="EE199" s="85"/>
      <c r="EF199" s="85"/>
      <c r="EG199" s="85"/>
      <c r="EH199" s="85"/>
      <c r="EI199" s="85"/>
      <c r="EJ199" s="85"/>
      <c r="EK199" s="85"/>
      <c r="EL199" s="85"/>
      <c r="EM199" s="85"/>
      <c r="EN199" s="85"/>
      <c r="EO199" s="85"/>
      <c r="EP199" s="85"/>
      <c r="EQ199" s="85"/>
      <c r="ER199" s="85"/>
      <c r="ES199" s="85"/>
      <c r="ET199" s="85"/>
      <c r="EU199" s="85"/>
      <c r="EV199" s="85"/>
      <c r="EW199" s="85"/>
      <c r="EX199" s="85"/>
      <c r="EY199" s="85"/>
      <c r="EZ199" s="85"/>
      <c r="FA199" s="85"/>
      <c r="FB199" s="85"/>
      <c r="FC199" s="85"/>
    </row>
    <row r="200" spans="25:159" x14ac:dyDescent="0.2"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  <c r="DT200" s="85"/>
      <c r="DU200" s="85"/>
      <c r="DV200" s="85"/>
      <c r="DW200" s="85"/>
      <c r="DX200" s="85"/>
      <c r="DY200" s="85"/>
      <c r="DZ200" s="85"/>
      <c r="EA200" s="85"/>
      <c r="EB200" s="85"/>
      <c r="EC200" s="85"/>
      <c r="ED200" s="85"/>
      <c r="EE200" s="85"/>
      <c r="EF200" s="85"/>
      <c r="EG200" s="85"/>
      <c r="EH200" s="85"/>
      <c r="EI200" s="85"/>
      <c r="EJ200" s="85"/>
      <c r="EK200" s="85"/>
      <c r="EL200" s="85"/>
      <c r="EM200" s="85"/>
      <c r="EN200" s="85"/>
      <c r="EO200" s="85"/>
      <c r="EP200" s="85"/>
      <c r="EQ200" s="85"/>
      <c r="ER200" s="85"/>
      <c r="ES200" s="85"/>
      <c r="ET200" s="85"/>
      <c r="EU200" s="85"/>
      <c r="EV200" s="85"/>
      <c r="EW200" s="85"/>
      <c r="EX200" s="85"/>
      <c r="EY200" s="85"/>
      <c r="EZ200" s="85"/>
      <c r="FA200" s="85"/>
      <c r="FB200" s="85"/>
      <c r="FC200" s="85"/>
    </row>
    <row r="201" spans="25:159" x14ac:dyDescent="0.2"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  <c r="DV201" s="85"/>
      <c r="DW201" s="85"/>
      <c r="DX201" s="85"/>
      <c r="DY201" s="85"/>
      <c r="DZ201" s="85"/>
      <c r="EA201" s="85"/>
      <c r="EB201" s="85"/>
      <c r="EC201" s="85"/>
      <c r="ED201" s="85"/>
      <c r="EE201" s="85"/>
      <c r="EF201" s="85"/>
      <c r="EG201" s="85"/>
      <c r="EH201" s="85"/>
      <c r="EI201" s="85"/>
      <c r="EJ201" s="85"/>
      <c r="EK201" s="85"/>
      <c r="EL201" s="85"/>
      <c r="EM201" s="85"/>
      <c r="EN201" s="85"/>
      <c r="EO201" s="85"/>
      <c r="EP201" s="85"/>
      <c r="EQ201" s="85"/>
      <c r="ER201" s="85"/>
      <c r="ES201" s="85"/>
      <c r="ET201" s="85"/>
      <c r="EU201" s="85"/>
      <c r="EV201" s="85"/>
      <c r="EW201" s="85"/>
      <c r="EX201" s="85"/>
      <c r="EY201" s="85"/>
      <c r="EZ201" s="85"/>
      <c r="FA201" s="85"/>
      <c r="FB201" s="85"/>
      <c r="FC201" s="85"/>
    </row>
    <row r="202" spans="25:159" x14ac:dyDescent="0.2"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  <c r="DT202" s="85"/>
      <c r="DU202" s="85"/>
      <c r="DV202" s="85"/>
      <c r="DW202" s="85"/>
      <c r="DX202" s="85"/>
      <c r="DY202" s="85"/>
      <c r="DZ202" s="85"/>
      <c r="EA202" s="85"/>
      <c r="EB202" s="85"/>
      <c r="EC202" s="85"/>
      <c r="ED202" s="85"/>
      <c r="EE202" s="85"/>
      <c r="EF202" s="85"/>
      <c r="EG202" s="85"/>
      <c r="EH202" s="85"/>
      <c r="EI202" s="85"/>
      <c r="EJ202" s="85"/>
      <c r="EK202" s="85"/>
      <c r="EL202" s="85"/>
      <c r="EM202" s="85"/>
      <c r="EN202" s="85"/>
      <c r="EO202" s="85"/>
      <c r="EP202" s="85"/>
      <c r="EQ202" s="85"/>
      <c r="ER202" s="85"/>
      <c r="ES202" s="85"/>
      <c r="ET202" s="85"/>
      <c r="EU202" s="85"/>
      <c r="EV202" s="85"/>
      <c r="EW202" s="85"/>
      <c r="EX202" s="85"/>
      <c r="EY202" s="85"/>
      <c r="EZ202" s="85"/>
      <c r="FA202" s="85"/>
      <c r="FB202" s="85"/>
      <c r="FC202" s="85"/>
    </row>
    <row r="203" spans="25:159" x14ac:dyDescent="0.2"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  <c r="DV203" s="85"/>
      <c r="DW203" s="85"/>
      <c r="DX203" s="85"/>
      <c r="DY203" s="85"/>
      <c r="DZ203" s="85"/>
      <c r="EA203" s="85"/>
      <c r="EB203" s="85"/>
      <c r="EC203" s="85"/>
      <c r="ED203" s="85"/>
      <c r="EE203" s="85"/>
      <c r="EF203" s="85"/>
      <c r="EG203" s="85"/>
      <c r="EH203" s="85"/>
      <c r="EI203" s="85"/>
      <c r="EJ203" s="85"/>
      <c r="EK203" s="85"/>
      <c r="EL203" s="85"/>
      <c r="EM203" s="85"/>
      <c r="EN203" s="85"/>
      <c r="EO203" s="85"/>
      <c r="EP203" s="85"/>
      <c r="EQ203" s="85"/>
      <c r="ER203" s="85"/>
      <c r="ES203" s="85"/>
      <c r="ET203" s="85"/>
      <c r="EU203" s="85"/>
      <c r="EV203" s="85"/>
      <c r="EW203" s="85"/>
      <c r="EX203" s="85"/>
      <c r="EY203" s="85"/>
      <c r="EZ203" s="85"/>
      <c r="FA203" s="85"/>
      <c r="FB203" s="85"/>
      <c r="FC203" s="85"/>
    </row>
    <row r="204" spans="25:159" x14ac:dyDescent="0.2"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  <c r="DV204" s="85"/>
      <c r="DW204" s="85"/>
      <c r="DX204" s="85"/>
      <c r="DY204" s="85"/>
      <c r="DZ204" s="85"/>
      <c r="EA204" s="85"/>
      <c r="EB204" s="85"/>
      <c r="EC204" s="85"/>
      <c r="ED204" s="85"/>
      <c r="EE204" s="85"/>
      <c r="EF204" s="85"/>
      <c r="EG204" s="85"/>
      <c r="EH204" s="85"/>
      <c r="EI204" s="85"/>
      <c r="EJ204" s="85"/>
      <c r="EK204" s="85"/>
      <c r="EL204" s="85"/>
      <c r="EM204" s="85"/>
      <c r="EN204" s="85"/>
      <c r="EO204" s="85"/>
      <c r="EP204" s="85"/>
      <c r="EQ204" s="85"/>
      <c r="ER204" s="85"/>
      <c r="ES204" s="85"/>
      <c r="ET204" s="85"/>
      <c r="EU204" s="85"/>
      <c r="EV204" s="85"/>
      <c r="EW204" s="85"/>
      <c r="EX204" s="85"/>
      <c r="EY204" s="85"/>
      <c r="EZ204" s="85"/>
      <c r="FA204" s="85"/>
      <c r="FB204" s="85"/>
      <c r="FC204" s="85"/>
    </row>
    <row r="205" spans="25:159" x14ac:dyDescent="0.2"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85"/>
      <c r="DX205" s="85"/>
      <c r="DY205" s="85"/>
      <c r="DZ205" s="85"/>
      <c r="EA205" s="85"/>
      <c r="EB205" s="85"/>
      <c r="EC205" s="85"/>
      <c r="ED205" s="85"/>
      <c r="EE205" s="85"/>
      <c r="EF205" s="85"/>
      <c r="EG205" s="85"/>
      <c r="EH205" s="85"/>
      <c r="EI205" s="85"/>
      <c r="EJ205" s="85"/>
      <c r="EK205" s="85"/>
      <c r="EL205" s="85"/>
      <c r="EM205" s="85"/>
      <c r="EN205" s="85"/>
      <c r="EO205" s="85"/>
      <c r="EP205" s="85"/>
      <c r="EQ205" s="85"/>
      <c r="ER205" s="85"/>
      <c r="ES205" s="85"/>
      <c r="ET205" s="85"/>
      <c r="EU205" s="85"/>
      <c r="EV205" s="85"/>
      <c r="EW205" s="85"/>
      <c r="EX205" s="85"/>
      <c r="EY205" s="85"/>
      <c r="EZ205" s="85"/>
      <c r="FA205" s="85"/>
      <c r="FB205" s="85"/>
      <c r="FC205" s="85"/>
    </row>
    <row r="206" spans="25:159" x14ac:dyDescent="0.2"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/>
      <c r="DO206" s="85"/>
      <c r="DP206" s="85"/>
      <c r="DQ206" s="85"/>
      <c r="DR206" s="85"/>
      <c r="DS206" s="85"/>
      <c r="DT206" s="85"/>
      <c r="DU206" s="85"/>
      <c r="DV206" s="85"/>
      <c r="DW206" s="85"/>
      <c r="DX206" s="85"/>
      <c r="DY206" s="85"/>
      <c r="DZ206" s="85"/>
      <c r="EA206" s="85"/>
      <c r="EB206" s="85"/>
      <c r="EC206" s="85"/>
      <c r="ED206" s="85"/>
      <c r="EE206" s="85"/>
      <c r="EF206" s="85"/>
      <c r="EG206" s="85"/>
      <c r="EH206" s="85"/>
      <c r="EI206" s="85"/>
      <c r="EJ206" s="85"/>
      <c r="EK206" s="85"/>
      <c r="EL206" s="85"/>
      <c r="EM206" s="85"/>
      <c r="EN206" s="85"/>
      <c r="EO206" s="85"/>
      <c r="EP206" s="85"/>
      <c r="EQ206" s="85"/>
      <c r="ER206" s="85"/>
      <c r="ES206" s="85"/>
      <c r="ET206" s="85"/>
      <c r="EU206" s="85"/>
      <c r="EV206" s="85"/>
      <c r="EW206" s="85"/>
      <c r="EX206" s="85"/>
      <c r="EY206" s="85"/>
      <c r="EZ206" s="85"/>
      <c r="FA206" s="85"/>
      <c r="FB206" s="85"/>
      <c r="FC206" s="85"/>
    </row>
    <row r="207" spans="25:159" x14ac:dyDescent="0.2"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  <c r="DT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  <c r="EG207" s="85"/>
      <c r="EH207" s="85"/>
      <c r="EI207" s="85"/>
      <c r="EJ207" s="85"/>
      <c r="EK207" s="85"/>
      <c r="EL207" s="85"/>
      <c r="EM207" s="85"/>
      <c r="EN207" s="85"/>
      <c r="EO207" s="85"/>
      <c r="EP207" s="85"/>
      <c r="EQ207" s="85"/>
      <c r="ER207" s="85"/>
      <c r="ES207" s="85"/>
      <c r="ET207" s="85"/>
      <c r="EU207" s="85"/>
      <c r="EV207" s="85"/>
      <c r="EW207" s="85"/>
      <c r="EX207" s="85"/>
      <c r="EY207" s="85"/>
      <c r="EZ207" s="85"/>
      <c r="FA207" s="85"/>
      <c r="FB207" s="85"/>
      <c r="FC207" s="85"/>
    </row>
    <row r="208" spans="25:159" x14ac:dyDescent="0.2"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85"/>
      <c r="DX208" s="85"/>
      <c r="DY208" s="85"/>
      <c r="DZ208" s="85"/>
      <c r="EA208" s="85"/>
      <c r="EB208" s="85"/>
      <c r="EC208" s="85"/>
      <c r="ED208" s="85"/>
      <c r="EE208" s="85"/>
      <c r="EF208" s="85"/>
      <c r="EG208" s="85"/>
      <c r="EH208" s="85"/>
      <c r="EI208" s="85"/>
      <c r="EJ208" s="85"/>
      <c r="EK208" s="85"/>
      <c r="EL208" s="85"/>
      <c r="EM208" s="85"/>
      <c r="EN208" s="85"/>
      <c r="EO208" s="85"/>
      <c r="EP208" s="85"/>
      <c r="EQ208" s="85"/>
      <c r="ER208" s="85"/>
      <c r="ES208" s="85"/>
      <c r="ET208" s="85"/>
      <c r="EU208" s="85"/>
      <c r="EV208" s="85"/>
      <c r="EW208" s="85"/>
      <c r="EX208" s="85"/>
      <c r="EY208" s="85"/>
      <c r="EZ208" s="85"/>
      <c r="FA208" s="85"/>
      <c r="FB208" s="85"/>
      <c r="FC208" s="85"/>
    </row>
    <row r="209" spans="25:159" x14ac:dyDescent="0.2"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  <c r="DT209" s="85"/>
      <c r="DU209" s="85"/>
      <c r="DV209" s="85"/>
      <c r="DW209" s="85"/>
      <c r="DX209" s="85"/>
      <c r="DY209" s="85"/>
      <c r="DZ209" s="85"/>
      <c r="EA209" s="85"/>
      <c r="EB209" s="85"/>
      <c r="EC209" s="85"/>
      <c r="ED209" s="85"/>
      <c r="EE209" s="85"/>
      <c r="EF209" s="85"/>
      <c r="EG209" s="85"/>
      <c r="EH209" s="85"/>
      <c r="EI209" s="85"/>
      <c r="EJ209" s="85"/>
      <c r="EK209" s="85"/>
      <c r="EL209" s="85"/>
      <c r="EM209" s="85"/>
      <c r="EN209" s="85"/>
      <c r="EO209" s="85"/>
      <c r="EP209" s="85"/>
      <c r="EQ209" s="85"/>
      <c r="ER209" s="85"/>
      <c r="ES209" s="85"/>
      <c r="ET209" s="85"/>
      <c r="EU209" s="85"/>
      <c r="EV209" s="85"/>
      <c r="EW209" s="85"/>
      <c r="EX209" s="85"/>
      <c r="EY209" s="85"/>
      <c r="EZ209" s="85"/>
      <c r="FA209" s="85"/>
      <c r="FB209" s="85"/>
      <c r="FC209" s="85"/>
    </row>
    <row r="210" spans="25:159" x14ac:dyDescent="0.2"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5"/>
      <c r="EE210" s="85"/>
      <c r="EF210" s="85"/>
      <c r="EG210" s="85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5"/>
      <c r="ES210" s="85"/>
      <c r="ET210" s="85"/>
      <c r="EU210" s="85"/>
      <c r="EV210" s="85"/>
      <c r="EW210" s="85"/>
      <c r="EX210" s="85"/>
      <c r="EY210" s="85"/>
      <c r="EZ210" s="85"/>
      <c r="FA210" s="85"/>
      <c r="FB210" s="85"/>
      <c r="FC210" s="85"/>
    </row>
    <row r="211" spans="25:159" x14ac:dyDescent="0.2"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  <c r="DT211" s="85"/>
      <c r="DU211" s="85"/>
      <c r="DV211" s="85"/>
      <c r="DW211" s="85"/>
      <c r="DX211" s="85"/>
      <c r="DY211" s="85"/>
      <c r="DZ211" s="85"/>
      <c r="EA211" s="85"/>
      <c r="EB211" s="85"/>
      <c r="EC211" s="85"/>
      <c r="ED211" s="85"/>
      <c r="EE211" s="85"/>
      <c r="EF211" s="85"/>
      <c r="EG211" s="85"/>
      <c r="EH211" s="85"/>
      <c r="EI211" s="85"/>
      <c r="EJ211" s="85"/>
      <c r="EK211" s="85"/>
      <c r="EL211" s="85"/>
      <c r="EM211" s="85"/>
      <c r="EN211" s="85"/>
      <c r="EO211" s="85"/>
      <c r="EP211" s="85"/>
      <c r="EQ211" s="85"/>
      <c r="ER211" s="85"/>
      <c r="ES211" s="85"/>
      <c r="ET211" s="85"/>
      <c r="EU211" s="85"/>
      <c r="EV211" s="85"/>
      <c r="EW211" s="85"/>
      <c r="EX211" s="85"/>
      <c r="EY211" s="85"/>
      <c r="EZ211" s="85"/>
      <c r="FA211" s="85"/>
      <c r="FB211" s="85"/>
      <c r="FC211" s="85"/>
    </row>
    <row r="212" spans="25:159" x14ac:dyDescent="0.2"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  <c r="DT212" s="85"/>
      <c r="DU212" s="85"/>
      <c r="DV212" s="85"/>
      <c r="DW212" s="85"/>
      <c r="DX212" s="85"/>
      <c r="DY212" s="85"/>
      <c r="DZ212" s="85"/>
      <c r="EA212" s="85"/>
      <c r="EB212" s="85"/>
      <c r="EC212" s="85"/>
      <c r="ED212" s="85"/>
      <c r="EE212" s="85"/>
      <c r="EF212" s="85"/>
      <c r="EG212" s="85"/>
      <c r="EH212" s="85"/>
      <c r="EI212" s="85"/>
      <c r="EJ212" s="85"/>
      <c r="EK212" s="85"/>
      <c r="EL212" s="85"/>
      <c r="EM212" s="85"/>
      <c r="EN212" s="85"/>
      <c r="EO212" s="85"/>
      <c r="EP212" s="85"/>
      <c r="EQ212" s="85"/>
      <c r="ER212" s="85"/>
      <c r="ES212" s="85"/>
      <c r="ET212" s="85"/>
      <c r="EU212" s="85"/>
      <c r="EV212" s="85"/>
      <c r="EW212" s="85"/>
      <c r="EX212" s="85"/>
      <c r="EY212" s="85"/>
      <c r="EZ212" s="85"/>
      <c r="FA212" s="85"/>
      <c r="FB212" s="85"/>
      <c r="FC212" s="85"/>
    </row>
    <row r="213" spans="25:159" x14ac:dyDescent="0.2"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  <c r="DT213" s="85"/>
      <c r="DU213" s="85"/>
      <c r="DV213" s="85"/>
      <c r="DW213" s="85"/>
      <c r="DX213" s="85"/>
      <c r="DY213" s="85"/>
      <c r="DZ213" s="85"/>
      <c r="EA213" s="85"/>
      <c r="EB213" s="85"/>
      <c r="EC213" s="85"/>
      <c r="ED213" s="85"/>
      <c r="EE213" s="85"/>
      <c r="EF213" s="85"/>
      <c r="EG213" s="85"/>
      <c r="EH213" s="85"/>
      <c r="EI213" s="85"/>
      <c r="EJ213" s="85"/>
      <c r="EK213" s="85"/>
      <c r="EL213" s="85"/>
      <c r="EM213" s="85"/>
      <c r="EN213" s="85"/>
      <c r="EO213" s="85"/>
      <c r="EP213" s="85"/>
      <c r="EQ213" s="85"/>
      <c r="ER213" s="85"/>
      <c r="ES213" s="85"/>
      <c r="ET213" s="85"/>
      <c r="EU213" s="85"/>
      <c r="EV213" s="85"/>
      <c r="EW213" s="85"/>
      <c r="EX213" s="85"/>
      <c r="EY213" s="85"/>
      <c r="EZ213" s="85"/>
      <c r="FA213" s="85"/>
      <c r="FB213" s="85"/>
      <c r="FC213" s="85"/>
    </row>
    <row r="214" spans="25:159" x14ac:dyDescent="0.2"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5"/>
      <c r="DR214" s="85"/>
      <c r="DS214" s="85"/>
      <c r="DT214" s="85"/>
      <c r="DU214" s="85"/>
      <c r="DV214" s="85"/>
      <c r="DW214" s="85"/>
      <c r="DX214" s="85"/>
      <c r="DY214" s="85"/>
      <c r="DZ214" s="85"/>
      <c r="EA214" s="85"/>
      <c r="EB214" s="85"/>
      <c r="EC214" s="85"/>
      <c r="ED214" s="85"/>
      <c r="EE214" s="85"/>
      <c r="EF214" s="85"/>
      <c r="EG214" s="85"/>
      <c r="EH214" s="85"/>
      <c r="EI214" s="85"/>
      <c r="EJ214" s="85"/>
      <c r="EK214" s="85"/>
      <c r="EL214" s="85"/>
      <c r="EM214" s="85"/>
      <c r="EN214" s="85"/>
      <c r="EO214" s="85"/>
      <c r="EP214" s="85"/>
      <c r="EQ214" s="85"/>
      <c r="ER214" s="85"/>
      <c r="ES214" s="85"/>
      <c r="ET214" s="85"/>
      <c r="EU214" s="85"/>
      <c r="EV214" s="85"/>
      <c r="EW214" s="85"/>
      <c r="EX214" s="85"/>
      <c r="EY214" s="85"/>
      <c r="EZ214" s="85"/>
      <c r="FA214" s="85"/>
      <c r="FB214" s="85"/>
      <c r="FC214" s="85"/>
    </row>
    <row r="215" spans="25:159" x14ac:dyDescent="0.2"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  <c r="DT215" s="85"/>
      <c r="DU215" s="85"/>
      <c r="DV215" s="85"/>
      <c r="DW215" s="85"/>
      <c r="DX215" s="85"/>
      <c r="DY215" s="85"/>
      <c r="DZ215" s="85"/>
      <c r="EA215" s="85"/>
      <c r="EB215" s="85"/>
      <c r="EC215" s="85"/>
      <c r="ED215" s="85"/>
      <c r="EE215" s="85"/>
      <c r="EF215" s="85"/>
      <c r="EG215" s="85"/>
      <c r="EH215" s="85"/>
      <c r="EI215" s="85"/>
      <c r="EJ215" s="85"/>
      <c r="EK215" s="85"/>
      <c r="EL215" s="85"/>
      <c r="EM215" s="85"/>
      <c r="EN215" s="85"/>
      <c r="EO215" s="85"/>
      <c r="EP215" s="85"/>
      <c r="EQ215" s="85"/>
      <c r="ER215" s="85"/>
      <c r="ES215" s="85"/>
      <c r="ET215" s="85"/>
      <c r="EU215" s="85"/>
      <c r="EV215" s="85"/>
      <c r="EW215" s="85"/>
      <c r="EX215" s="85"/>
      <c r="EY215" s="85"/>
      <c r="EZ215" s="85"/>
      <c r="FA215" s="85"/>
      <c r="FB215" s="85"/>
      <c r="FC215" s="85"/>
    </row>
    <row r="216" spans="25:159" x14ac:dyDescent="0.2"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  <c r="DT216" s="85"/>
      <c r="DU216" s="85"/>
      <c r="DV216" s="85"/>
      <c r="DW216" s="85"/>
      <c r="DX216" s="85"/>
      <c r="DY216" s="85"/>
      <c r="DZ216" s="85"/>
      <c r="EA216" s="85"/>
      <c r="EB216" s="85"/>
      <c r="EC216" s="85"/>
      <c r="ED216" s="85"/>
      <c r="EE216" s="85"/>
      <c r="EF216" s="85"/>
      <c r="EG216" s="85"/>
      <c r="EH216" s="85"/>
      <c r="EI216" s="85"/>
      <c r="EJ216" s="85"/>
      <c r="EK216" s="85"/>
      <c r="EL216" s="85"/>
      <c r="EM216" s="85"/>
      <c r="EN216" s="85"/>
      <c r="EO216" s="85"/>
      <c r="EP216" s="85"/>
      <c r="EQ216" s="85"/>
      <c r="ER216" s="85"/>
      <c r="ES216" s="85"/>
      <c r="ET216" s="85"/>
      <c r="EU216" s="85"/>
      <c r="EV216" s="85"/>
      <c r="EW216" s="85"/>
      <c r="EX216" s="85"/>
      <c r="EY216" s="85"/>
      <c r="EZ216" s="85"/>
      <c r="FA216" s="85"/>
      <c r="FB216" s="85"/>
      <c r="FC216" s="85"/>
    </row>
    <row r="217" spans="25:159" x14ac:dyDescent="0.2"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  <c r="DT217" s="85"/>
      <c r="DU217" s="85"/>
      <c r="DV217" s="85"/>
      <c r="DW217" s="85"/>
      <c r="DX217" s="85"/>
      <c r="DY217" s="85"/>
      <c r="DZ217" s="85"/>
      <c r="EA217" s="85"/>
      <c r="EB217" s="85"/>
      <c r="EC217" s="85"/>
      <c r="ED217" s="85"/>
      <c r="EE217" s="85"/>
      <c r="EF217" s="85"/>
      <c r="EG217" s="85"/>
      <c r="EH217" s="85"/>
      <c r="EI217" s="85"/>
      <c r="EJ217" s="85"/>
      <c r="EK217" s="85"/>
      <c r="EL217" s="85"/>
      <c r="EM217" s="85"/>
      <c r="EN217" s="85"/>
      <c r="EO217" s="85"/>
      <c r="EP217" s="85"/>
      <c r="EQ217" s="85"/>
      <c r="ER217" s="85"/>
      <c r="ES217" s="85"/>
      <c r="ET217" s="85"/>
      <c r="EU217" s="85"/>
      <c r="EV217" s="85"/>
      <c r="EW217" s="85"/>
      <c r="EX217" s="85"/>
      <c r="EY217" s="85"/>
      <c r="EZ217" s="85"/>
      <c r="FA217" s="85"/>
      <c r="FB217" s="85"/>
      <c r="FC217" s="85"/>
    </row>
    <row r="218" spans="25:159" x14ac:dyDescent="0.2"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  <c r="DV218" s="85"/>
      <c r="DW218" s="85"/>
      <c r="DX218" s="85"/>
      <c r="DY218" s="85"/>
      <c r="DZ218" s="85"/>
      <c r="EA218" s="85"/>
      <c r="EB218" s="85"/>
      <c r="EC218" s="85"/>
      <c r="ED218" s="85"/>
      <c r="EE218" s="85"/>
      <c r="EF218" s="85"/>
      <c r="EG218" s="85"/>
      <c r="EH218" s="85"/>
      <c r="EI218" s="85"/>
      <c r="EJ218" s="85"/>
      <c r="EK218" s="85"/>
      <c r="EL218" s="85"/>
      <c r="EM218" s="85"/>
      <c r="EN218" s="85"/>
      <c r="EO218" s="85"/>
      <c r="EP218" s="85"/>
      <c r="EQ218" s="85"/>
      <c r="ER218" s="85"/>
      <c r="ES218" s="85"/>
      <c r="ET218" s="85"/>
      <c r="EU218" s="85"/>
      <c r="EV218" s="85"/>
      <c r="EW218" s="85"/>
      <c r="EX218" s="85"/>
      <c r="EY218" s="85"/>
      <c r="EZ218" s="85"/>
      <c r="FA218" s="85"/>
      <c r="FB218" s="85"/>
      <c r="FC218" s="85"/>
    </row>
    <row r="219" spans="25:159" x14ac:dyDescent="0.2"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  <c r="DT219" s="85"/>
      <c r="DU219" s="85"/>
      <c r="DV219" s="85"/>
      <c r="DW219" s="85"/>
      <c r="DX219" s="85"/>
      <c r="DY219" s="85"/>
      <c r="DZ219" s="85"/>
      <c r="EA219" s="85"/>
      <c r="EB219" s="85"/>
      <c r="EC219" s="85"/>
      <c r="ED219" s="85"/>
      <c r="EE219" s="85"/>
      <c r="EF219" s="85"/>
      <c r="EG219" s="85"/>
      <c r="EH219" s="85"/>
      <c r="EI219" s="85"/>
      <c r="EJ219" s="85"/>
      <c r="EK219" s="85"/>
      <c r="EL219" s="85"/>
      <c r="EM219" s="85"/>
      <c r="EN219" s="85"/>
      <c r="EO219" s="85"/>
      <c r="EP219" s="85"/>
      <c r="EQ219" s="85"/>
      <c r="ER219" s="85"/>
      <c r="ES219" s="85"/>
      <c r="ET219" s="85"/>
      <c r="EU219" s="85"/>
      <c r="EV219" s="85"/>
      <c r="EW219" s="85"/>
      <c r="EX219" s="85"/>
      <c r="EY219" s="85"/>
      <c r="EZ219" s="85"/>
      <c r="FA219" s="85"/>
      <c r="FB219" s="85"/>
      <c r="FC219" s="85"/>
    </row>
    <row r="220" spans="25:159" x14ac:dyDescent="0.2"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  <c r="DT220" s="85"/>
      <c r="DU220" s="85"/>
      <c r="DV220" s="85"/>
      <c r="DW220" s="85"/>
      <c r="DX220" s="85"/>
      <c r="DY220" s="85"/>
      <c r="DZ220" s="85"/>
      <c r="EA220" s="85"/>
      <c r="EB220" s="85"/>
      <c r="EC220" s="85"/>
      <c r="ED220" s="85"/>
      <c r="EE220" s="85"/>
      <c r="EF220" s="85"/>
      <c r="EG220" s="85"/>
      <c r="EH220" s="85"/>
      <c r="EI220" s="85"/>
      <c r="EJ220" s="85"/>
      <c r="EK220" s="85"/>
      <c r="EL220" s="85"/>
      <c r="EM220" s="85"/>
      <c r="EN220" s="85"/>
      <c r="EO220" s="85"/>
      <c r="EP220" s="85"/>
      <c r="EQ220" s="85"/>
      <c r="ER220" s="85"/>
      <c r="ES220" s="85"/>
      <c r="ET220" s="85"/>
      <c r="EU220" s="85"/>
      <c r="EV220" s="85"/>
      <c r="EW220" s="85"/>
      <c r="EX220" s="85"/>
      <c r="EY220" s="85"/>
      <c r="EZ220" s="85"/>
      <c r="FA220" s="85"/>
      <c r="FB220" s="85"/>
      <c r="FC220" s="85"/>
    </row>
    <row r="221" spans="25:159" x14ac:dyDescent="0.2"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  <c r="DT221" s="85"/>
      <c r="DU221" s="85"/>
      <c r="DV221" s="85"/>
      <c r="DW221" s="85"/>
      <c r="DX221" s="85"/>
      <c r="DY221" s="85"/>
      <c r="DZ221" s="85"/>
      <c r="EA221" s="85"/>
      <c r="EB221" s="85"/>
      <c r="EC221" s="85"/>
      <c r="ED221" s="85"/>
      <c r="EE221" s="85"/>
      <c r="EF221" s="85"/>
      <c r="EG221" s="85"/>
      <c r="EH221" s="85"/>
      <c r="EI221" s="85"/>
      <c r="EJ221" s="85"/>
      <c r="EK221" s="85"/>
      <c r="EL221" s="85"/>
      <c r="EM221" s="85"/>
      <c r="EN221" s="85"/>
      <c r="EO221" s="85"/>
      <c r="EP221" s="85"/>
      <c r="EQ221" s="85"/>
      <c r="ER221" s="85"/>
      <c r="ES221" s="85"/>
      <c r="ET221" s="85"/>
      <c r="EU221" s="85"/>
      <c r="EV221" s="85"/>
      <c r="EW221" s="85"/>
      <c r="EX221" s="85"/>
      <c r="EY221" s="85"/>
      <c r="EZ221" s="85"/>
      <c r="FA221" s="85"/>
      <c r="FB221" s="85"/>
      <c r="FC221" s="85"/>
    </row>
    <row r="222" spans="25:159" x14ac:dyDescent="0.2"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  <c r="DN222" s="85"/>
      <c r="DO222" s="85"/>
      <c r="DP222" s="85"/>
      <c r="DQ222" s="85"/>
      <c r="DR222" s="85"/>
      <c r="DS222" s="85"/>
      <c r="DT222" s="85"/>
      <c r="DU222" s="85"/>
      <c r="DV222" s="85"/>
      <c r="DW222" s="85"/>
      <c r="DX222" s="85"/>
      <c r="DY222" s="85"/>
      <c r="DZ222" s="85"/>
      <c r="EA222" s="85"/>
      <c r="EB222" s="85"/>
      <c r="EC222" s="85"/>
      <c r="ED222" s="85"/>
      <c r="EE222" s="85"/>
      <c r="EF222" s="85"/>
      <c r="EG222" s="85"/>
      <c r="EH222" s="85"/>
      <c r="EI222" s="85"/>
      <c r="EJ222" s="85"/>
      <c r="EK222" s="85"/>
      <c r="EL222" s="85"/>
      <c r="EM222" s="85"/>
      <c r="EN222" s="85"/>
      <c r="EO222" s="85"/>
      <c r="EP222" s="85"/>
      <c r="EQ222" s="85"/>
      <c r="ER222" s="85"/>
      <c r="ES222" s="85"/>
      <c r="ET222" s="85"/>
      <c r="EU222" s="85"/>
      <c r="EV222" s="85"/>
      <c r="EW222" s="85"/>
      <c r="EX222" s="85"/>
      <c r="EY222" s="85"/>
      <c r="EZ222" s="85"/>
      <c r="FA222" s="85"/>
      <c r="FB222" s="85"/>
      <c r="FC222" s="85"/>
    </row>
    <row r="223" spans="25:159" x14ac:dyDescent="0.2"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  <c r="DT223" s="85"/>
      <c r="DU223" s="85"/>
      <c r="DV223" s="85"/>
      <c r="DW223" s="85"/>
      <c r="DX223" s="85"/>
      <c r="DY223" s="85"/>
      <c r="DZ223" s="85"/>
      <c r="EA223" s="85"/>
      <c r="EB223" s="85"/>
      <c r="EC223" s="85"/>
      <c r="ED223" s="85"/>
      <c r="EE223" s="85"/>
      <c r="EF223" s="85"/>
      <c r="EG223" s="85"/>
      <c r="EH223" s="85"/>
      <c r="EI223" s="85"/>
      <c r="EJ223" s="85"/>
      <c r="EK223" s="85"/>
      <c r="EL223" s="85"/>
      <c r="EM223" s="85"/>
      <c r="EN223" s="85"/>
      <c r="EO223" s="85"/>
      <c r="EP223" s="85"/>
      <c r="EQ223" s="85"/>
      <c r="ER223" s="85"/>
      <c r="ES223" s="85"/>
      <c r="ET223" s="85"/>
      <c r="EU223" s="85"/>
      <c r="EV223" s="85"/>
      <c r="EW223" s="85"/>
      <c r="EX223" s="85"/>
      <c r="EY223" s="85"/>
      <c r="EZ223" s="85"/>
      <c r="FA223" s="85"/>
      <c r="FB223" s="85"/>
      <c r="FC223" s="85"/>
    </row>
    <row r="224" spans="25:159" x14ac:dyDescent="0.2"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  <c r="DT224" s="85"/>
      <c r="DU224" s="85"/>
      <c r="DV224" s="85"/>
      <c r="DW224" s="85"/>
      <c r="DX224" s="85"/>
      <c r="DY224" s="85"/>
      <c r="DZ224" s="85"/>
      <c r="EA224" s="85"/>
      <c r="EB224" s="85"/>
      <c r="EC224" s="85"/>
      <c r="ED224" s="85"/>
      <c r="EE224" s="85"/>
      <c r="EF224" s="85"/>
      <c r="EG224" s="85"/>
      <c r="EH224" s="85"/>
      <c r="EI224" s="85"/>
      <c r="EJ224" s="85"/>
      <c r="EK224" s="85"/>
      <c r="EL224" s="85"/>
      <c r="EM224" s="85"/>
      <c r="EN224" s="85"/>
      <c r="EO224" s="85"/>
      <c r="EP224" s="85"/>
      <c r="EQ224" s="85"/>
      <c r="ER224" s="85"/>
      <c r="ES224" s="85"/>
      <c r="ET224" s="85"/>
      <c r="EU224" s="85"/>
      <c r="EV224" s="85"/>
      <c r="EW224" s="85"/>
      <c r="EX224" s="85"/>
      <c r="EY224" s="85"/>
      <c r="EZ224" s="85"/>
      <c r="FA224" s="85"/>
      <c r="FB224" s="85"/>
      <c r="FC224" s="85"/>
    </row>
    <row r="225" spans="25:159" x14ac:dyDescent="0.2"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  <c r="DT225" s="85"/>
      <c r="DU225" s="85"/>
      <c r="DV225" s="85"/>
      <c r="DW225" s="85"/>
      <c r="DX225" s="85"/>
      <c r="DY225" s="85"/>
      <c r="DZ225" s="85"/>
      <c r="EA225" s="85"/>
      <c r="EB225" s="85"/>
      <c r="EC225" s="85"/>
      <c r="ED225" s="85"/>
      <c r="EE225" s="85"/>
      <c r="EF225" s="85"/>
      <c r="EG225" s="85"/>
      <c r="EH225" s="85"/>
      <c r="EI225" s="85"/>
      <c r="EJ225" s="85"/>
      <c r="EK225" s="85"/>
      <c r="EL225" s="85"/>
      <c r="EM225" s="85"/>
      <c r="EN225" s="85"/>
      <c r="EO225" s="85"/>
      <c r="EP225" s="85"/>
      <c r="EQ225" s="85"/>
      <c r="ER225" s="85"/>
      <c r="ES225" s="85"/>
      <c r="ET225" s="85"/>
      <c r="EU225" s="85"/>
      <c r="EV225" s="85"/>
      <c r="EW225" s="85"/>
      <c r="EX225" s="85"/>
      <c r="EY225" s="85"/>
      <c r="EZ225" s="85"/>
      <c r="FA225" s="85"/>
      <c r="FB225" s="85"/>
      <c r="FC225" s="85"/>
    </row>
    <row r="226" spans="25:159" x14ac:dyDescent="0.2"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  <c r="DT226" s="85"/>
      <c r="DU226" s="85"/>
      <c r="DV226" s="85"/>
      <c r="DW226" s="85"/>
      <c r="DX226" s="85"/>
      <c r="DY226" s="85"/>
      <c r="DZ226" s="85"/>
      <c r="EA226" s="85"/>
      <c r="EB226" s="85"/>
      <c r="EC226" s="85"/>
      <c r="ED226" s="85"/>
      <c r="EE226" s="85"/>
      <c r="EF226" s="85"/>
      <c r="EG226" s="85"/>
      <c r="EH226" s="85"/>
      <c r="EI226" s="85"/>
      <c r="EJ226" s="85"/>
      <c r="EK226" s="85"/>
      <c r="EL226" s="85"/>
      <c r="EM226" s="85"/>
      <c r="EN226" s="85"/>
      <c r="EO226" s="85"/>
      <c r="EP226" s="85"/>
      <c r="EQ226" s="85"/>
      <c r="ER226" s="85"/>
      <c r="ES226" s="85"/>
      <c r="ET226" s="85"/>
      <c r="EU226" s="85"/>
      <c r="EV226" s="85"/>
      <c r="EW226" s="85"/>
      <c r="EX226" s="85"/>
      <c r="EY226" s="85"/>
      <c r="EZ226" s="85"/>
      <c r="FA226" s="85"/>
      <c r="FB226" s="85"/>
      <c r="FC226" s="85"/>
    </row>
    <row r="227" spans="25:159" x14ac:dyDescent="0.2"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  <c r="DT227" s="85"/>
      <c r="DU227" s="85"/>
      <c r="DV227" s="85"/>
      <c r="DW227" s="85"/>
      <c r="DX227" s="85"/>
      <c r="DY227" s="85"/>
      <c r="DZ227" s="85"/>
      <c r="EA227" s="85"/>
      <c r="EB227" s="85"/>
      <c r="EC227" s="85"/>
      <c r="ED227" s="85"/>
      <c r="EE227" s="85"/>
      <c r="EF227" s="85"/>
      <c r="EG227" s="85"/>
      <c r="EH227" s="85"/>
      <c r="EI227" s="85"/>
      <c r="EJ227" s="85"/>
      <c r="EK227" s="85"/>
      <c r="EL227" s="85"/>
      <c r="EM227" s="85"/>
      <c r="EN227" s="85"/>
      <c r="EO227" s="85"/>
      <c r="EP227" s="85"/>
      <c r="EQ227" s="85"/>
      <c r="ER227" s="85"/>
      <c r="ES227" s="85"/>
      <c r="ET227" s="85"/>
      <c r="EU227" s="85"/>
      <c r="EV227" s="85"/>
      <c r="EW227" s="85"/>
      <c r="EX227" s="85"/>
      <c r="EY227" s="85"/>
      <c r="EZ227" s="85"/>
      <c r="FA227" s="85"/>
      <c r="FB227" s="85"/>
      <c r="FC227" s="85"/>
    </row>
    <row r="228" spans="25:159" x14ac:dyDescent="0.2"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  <c r="DT228" s="85"/>
      <c r="DU228" s="85"/>
      <c r="DV228" s="85"/>
      <c r="DW228" s="85"/>
      <c r="DX228" s="85"/>
      <c r="DY228" s="85"/>
      <c r="DZ228" s="85"/>
      <c r="EA228" s="85"/>
      <c r="EB228" s="85"/>
      <c r="EC228" s="85"/>
      <c r="ED228" s="85"/>
      <c r="EE228" s="85"/>
      <c r="EF228" s="85"/>
      <c r="EG228" s="85"/>
      <c r="EH228" s="85"/>
      <c r="EI228" s="85"/>
      <c r="EJ228" s="85"/>
      <c r="EK228" s="85"/>
      <c r="EL228" s="85"/>
      <c r="EM228" s="85"/>
      <c r="EN228" s="85"/>
      <c r="EO228" s="85"/>
      <c r="EP228" s="85"/>
      <c r="EQ228" s="85"/>
      <c r="ER228" s="85"/>
      <c r="ES228" s="85"/>
      <c r="ET228" s="85"/>
      <c r="EU228" s="85"/>
      <c r="EV228" s="85"/>
      <c r="EW228" s="85"/>
      <c r="EX228" s="85"/>
      <c r="EY228" s="85"/>
      <c r="EZ228" s="85"/>
      <c r="FA228" s="85"/>
      <c r="FB228" s="85"/>
      <c r="FC228" s="85"/>
    </row>
    <row r="229" spans="25:159" x14ac:dyDescent="0.2"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  <c r="DT229" s="85"/>
      <c r="DU229" s="85"/>
      <c r="DV229" s="85"/>
      <c r="DW229" s="85"/>
      <c r="DX229" s="85"/>
      <c r="DY229" s="85"/>
      <c r="DZ229" s="85"/>
      <c r="EA229" s="85"/>
      <c r="EB229" s="85"/>
      <c r="EC229" s="85"/>
      <c r="ED229" s="85"/>
      <c r="EE229" s="85"/>
      <c r="EF229" s="85"/>
      <c r="EG229" s="85"/>
      <c r="EH229" s="85"/>
      <c r="EI229" s="85"/>
      <c r="EJ229" s="85"/>
      <c r="EK229" s="85"/>
      <c r="EL229" s="85"/>
      <c r="EM229" s="85"/>
      <c r="EN229" s="85"/>
      <c r="EO229" s="85"/>
      <c r="EP229" s="85"/>
      <c r="EQ229" s="85"/>
      <c r="ER229" s="85"/>
      <c r="ES229" s="85"/>
      <c r="ET229" s="85"/>
      <c r="EU229" s="85"/>
      <c r="EV229" s="85"/>
      <c r="EW229" s="85"/>
      <c r="EX229" s="85"/>
      <c r="EY229" s="85"/>
      <c r="EZ229" s="85"/>
      <c r="FA229" s="85"/>
      <c r="FB229" s="85"/>
      <c r="FC229" s="85"/>
    </row>
    <row r="230" spans="25:159" x14ac:dyDescent="0.2"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5"/>
      <c r="EE230" s="85"/>
      <c r="EF230" s="85"/>
      <c r="EG230" s="85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5"/>
      <c r="ES230" s="85"/>
      <c r="ET230" s="85"/>
      <c r="EU230" s="85"/>
      <c r="EV230" s="85"/>
      <c r="EW230" s="85"/>
      <c r="EX230" s="85"/>
      <c r="EY230" s="85"/>
      <c r="EZ230" s="85"/>
      <c r="FA230" s="85"/>
      <c r="FB230" s="85"/>
      <c r="FC230" s="85"/>
    </row>
    <row r="231" spans="25:159" x14ac:dyDescent="0.2"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5"/>
      <c r="EE231" s="85"/>
      <c r="EF231" s="85"/>
      <c r="EG231" s="85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5"/>
      <c r="ES231" s="85"/>
      <c r="ET231" s="85"/>
      <c r="EU231" s="85"/>
      <c r="EV231" s="85"/>
      <c r="EW231" s="85"/>
      <c r="EX231" s="85"/>
      <c r="EY231" s="85"/>
      <c r="EZ231" s="85"/>
      <c r="FA231" s="85"/>
      <c r="FB231" s="85"/>
      <c r="FC231" s="85"/>
    </row>
    <row r="232" spans="25:159" x14ac:dyDescent="0.2"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  <c r="DR232" s="85"/>
      <c r="DS232" s="85"/>
      <c r="DT232" s="85"/>
      <c r="DU232" s="85"/>
      <c r="DV232" s="85"/>
      <c r="DW232" s="85"/>
      <c r="DX232" s="85"/>
      <c r="DY232" s="85"/>
      <c r="DZ232" s="85"/>
      <c r="EA232" s="85"/>
      <c r="EB232" s="85"/>
      <c r="EC232" s="85"/>
      <c r="ED232" s="85"/>
      <c r="EE232" s="85"/>
      <c r="EF232" s="85"/>
      <c r="EG232" s="85"/>
      <c r="EH232" s="85"/>
      <c r="EI232" s="85"/>
      <c r="EJ232" s="85"/>
      <c r="EK232" s="85"/>
      <c r="EL232" s="85"/>
      <c r="EM232" s="85"/>
      <c r="EN232" s="85"/>
      <c r="EO232" s="85"/>
      <c r="EP232" s="85"/>
      <c r="EQ232" s="85"/>
      <c r="ER232" s="85"/>
      <c r="ES232" s="85"/>
      <c r="ET232" s="85"/>
      <c r="EU232" s="85"/>
      <c r="EV232" s="85"/>
      <c r="EW232" s="85"/>
      <c r="EX232" s="85"/>
      <c r="EY232" s="85"/>
      <c r="EZ232" s="85"/>
      <c r="FA232" s="85"/>
      <c r="FB232" s="85"/>
      <c r="FC232" s="85"/>
    </row>
    <row r="233" spans="25:159" x14ac:dyDescent="0.2"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  <c r="DT233" s="85"/>
      <c r="DU233" s="85"/>
      <c r="DV233" s="85"/>
      <c r="DW233" s="85"/>
      <c r="DX233" s="85"/>
      <c r="DY233" s="85"/>
      <c r="DZ233" s="85"/>
      <c r="EA233" s="85"/>
      <c r="EB233" s="85"/>
      <c r="EC233" s="85"/>
      <c r="ED233" s="85"/>
      <c r="EE233" s="85"/>
      <c r="EF233" s="85"/>
      <c r="EG233" s="85"/>
      <c r="EH233" s="85"/>
      <c r="EI233" s="85"/>
      <c r="EJ233" s="85"/>
      <c r="EK233" s="85"/>
      <c r="EL233" s="85"/>
      <c r="EM233" s="85"/>
      <c r="EN233" s="85"/>
      <c r="EO233" s="85"/>
      <c r="EP233" s="85"/>
      <c r="EQ233" s="85"/>
      <c r="ER233" s="85"/>
      <c r="ES233" s="85"/>
      <c r="ET233" s="85"/>
      <c r="EU233" s="85"/>
      <c r="EV233" s="85"/>
      <c r="EW233" s="85"/>
      <c r="EX233" s="85"/>
      <c r="EY233" s="85"/>
      <c r="EZ233" s="85"/>
      <c r="FA233" s="85"/>
      <c r="FB233" s="85"/>
      <c r="FC233" s="85"/>
    </row>
    <row r="234" spans="25:159" x14ac:dyDescent="0.2"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5"/>
      <c r="EE234" s="85"/>
      <c r="EF234" s="85"/>
      <c r="EG234" s="85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5"/>
      <c r="ES234" s="85"/>
      <c r="ET234" s="85"/>
      <c r="EU234" s="85"/>
      <c r="EV234" s="85"/>
      <c r="EW234" s="85"/>
      <c r="EX234" s="85"/>
      <c r="EY234" s="85"/>
      <c r="EZ234" s="85"/>
      <c r="FA234" s="85"/>
      <c r="FB234" s="85"/>
      <c r="FC234" s="85"/>
    </row>
    <row r="235" spans="25:159" x14ac:dyDescent="0.2"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5"/>
      <c r="EE235" s="85"/>
      <c r="EF235" s="85"/>
      <c r="EG235" s="85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5"/>
      <c r="ES235" s="85"/>
      <c r="ET235" s="85"/>
      <c r="EU235" s="85"/>
      <c r="EV235" s="85"/>
      <c r="EW235" s="85"/>
      <c r="EX235" s="85"/>
      <c r="EY235" s="85"/>
      <c r="EZ235" s="85"/>
      <c r="FA235" s="85"/>
      <c r="FB235" s="85"/>
      <c r="FC235" s="85"/>
    </row>
    <row r="236" spans="25:159" x14ac:dyDescent="0.2"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  <c r="DN236" s="85"/>
      <c r="DO236" s="85"/>
      <c r="DP236" s="85"/>
      <c r="DQ236" s="85"/>
      <c r="DR236" s="85"/>
      <c r="DS236" s="85"/>
      <c r="DT236" s="85"/>
      <c r="DU236" s="85"/>
      <c r="DV236" s="85"/>
      <c r="DW236" s="85"/>
      <c r="DX236" s="85"/>
      <c r="DY236" s="85"/>
      <c r="DZ236" s="85"/>
      <c r="EA236" s="85"/>
      <c r="EB236" s="85"/>
      <c r="EC236" s="85"/>
      <c r="ED236" s="85"/>
      <c r="EE236" s="85"/>
      <c r="EF236" s="85"/>
      <c r="EG236" s="85"/>
      <c r="EH236" s="85"/>
      <c r="EI236" s="85"/>
      <c r="EJ236" s="85"/>
      <c r="EK236" s="85"/>
      <c r="EL236" s="85"/>
      <c r="EM236" s="85"/>
      <c r="EN236" s="85"/>
      <c r="EO236" s="85"/>
      <c r="EP236" s="85"/>
      <c r="EQ236" s="85"/>
      <c r="ER236" s="85"/>
      <c r="ES236" s="85"/>
      <c r="ET236" s="85"/>
      <c r="EU236" s="85"/>
      <c r="EV236" s="85"/>
      <c r="EW236" s="85"/>
      <c r="EX236" s="85"/>
      <c r="EY236" s="85"/>
      <c r="EZ236" s="85"/>
      <c r="FA236" s="85"/>
      <c r="FB236" s="85"/>
      <c r="FC236" s="85"/>
    </row>
    <row r="237" spans="25:159" x14ac:dyDescent="0.2"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  <c r="DT237" s="85"/>
      <c r="DU237" s="85"/>
      <c r="DV237" s="85"/>
      <c r="DW237" s="85"/>
      <c r="DX237" s="85"/>
      <c r="DY237" s="85"/>
      <c r="DZ237" s="85"/>
      <c r="EA237" s="85"/>
      <c r="EB237" s="85"/>
      <c r="EC237" s="85"/>
      <c r="ED237" s="85"/>
      <c r="EE237" s="85"/>
      <c r="EF237" s="85"/>
      <c r="EG237" s="85"/>
      <c r="EH237" s="85"/>
      <c r="EI237" s="85"/>
      <c r="EJ237" s="85"/>
      <c r="EK237" s="85"/>
      <c r="EL237" s="85"/>
      <c r="EM237" s="85"/>
      <c r="EN237" s="85"/>
      <c r="EO237" s="85"/>
      <c r="EP237" s="85"/>
      <c r="EQ237" s="85"/>
      <c r="ER237" s="85"/>
      <c r="ES237" s="85"/>
      <c r="ET237" s="85"/>
      <c r="EU237" s="85"/>
      <c r="EV237" s="85"/>
      <c r="EW237" s="85"/>
      <c r="EX237" s="85"/>
      <c r="EY237" s="85"/>
      <c r="EZ237" s="85"/>
      <c r="FA237" s="85"/>
      <c r="FB237" s="85"/>
      <c r="FC237" s="85"/>
    </row>
    <row r="238" spans="25:159" x14ac:dyDescent="0.2"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  <c r="DT238" s="85"/>
      <c r="DU238" s="85"/>
      <c r="DV238" s="85"/>
      <c r="DW238" s="85"/>
      <c r="DX238" s="85"/>
      <c r="DY238" s="85"/>
      <c r="DZ238" s="85"/>
      <c r="EA238" s="85"/>
      <c r="EB238" s="85"/>
      <c r="EC238" s="85"/>
      <c r="ED238" s="85"/>
      <c r="EE238" s="85"/>
      <c r="EF238" s="85"/>
      <c r="EG238" s="85"/>
      <c r="EH238" s="85"/>
      <c r="EI238" s="85"/>
      <c r="EJ238" s="85"/>
      <c r="EK238" s="85"/>
      <c r="EL238" s="85"/>
      <c r="EM238" s="85"/>
      <c r="EN238" s="85"/>
      <c r="EO238" s="85"/>
      <c r="EP238" s="85"/>
      <c r="EQ238" s="85"/>
      <c r="ER238" s="85"/>
      <c r="ES238" s="85"/>
      <c r="ET238" s="85"/>
      <c r="EU238" s="85"/>
      <c r="EV238" s="85"/>
      <c r="EW238" s="85"/>
      <c r="EX238" s="85"/>
      <c r="EY238" s="85"/>
      <c r="EZ238" s="85"/>
      <c r="FA238" s="85"/>
      <c r="FB238" s="85"/>
      <c r="FC238" s="85"/>
    </row>
    <row r="239" spans="25:159" x14ac:dyDescent="0.2"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  <c r="DT239" s="85"/>
      <c r="DU239" s="85"/>
      <c r="DV239" s="85"/>
      <c r="DW239" s="85"/>
      <c r="DX239" s="85"/>
      <c r="DY239" s="85"/>
      <c r="DZ239" s="85"/>
      <c r="EA239" s="85"/>
      <c r="EB239" s="85"/>
      <c r="EC239" s="85"/>
      <c r="ED239" s="85"/>
      <c r="EE239" s="85"/>
      <c r="EF239" s="85"/>
      <c r="EG239" s="85"/>
      <c r="EH239" s="85"/>
      <c r="EI239" s="85"/>
      <c r="EJ239" s="85"/>
      <c r="EK239" s="85"/>
      <c r="EL239" s="85"/>
      <c r="EM239" s="85"/>
      <c r="EN239" s="85"/>
      <c r="EO239" s="85"/>
      <c r="EP239" s="85"/>
      <c r="EQ239" s="85"/>
      <c r="ER239" s="85"/>
      <c r="ES239" s="85"/>
      <c r="ET239" s="85"/>
      <c r="EU239" s="85"/>
      <c r="EV239" s="85"/>
      <c r="EW239" s="85"/>
      <c r="EX239" s="85"/>
      <c r="EY239" s="85"/>
      <c r="EZ239" s="85"/>
      <c r="FA239" s="85"/>
      <c r="FB239" s="85"/>
      <c r="FC239" s="85"/>
    </row>
    <row r="240" spans="25:159" x14ac:dyDescent="0.2"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  <c r="DT240" s="85"/>
      <c r="DU240" s="85"/>
      <c r="DV240" s="85"/>
      <c r="DW240" s="85"/>
      <c r="DX240" s="85"/>
      <c r="DY240" s="85"/>
      <c r="DZ240" s="85"/>
      <c r="EA240" s="85"/>
      <c r="EB240" s="85"/>
      <c r="EC240" s="85"/>
      <c r="ED240" s="85"/>
      <c r="EE240" s="85"/>
      <c r="EF240" s="85"/>
      <c r="EG240" s="85"/>
      <c r="EH240" s="85"/>
      <c r="EI240" s="85"/>
      <c r="EJ240" s="85"/>
      <c r="EK240" s="85"/>
      <c r="EL240" s="85"/>
      <c r="EM240" s="85"/>
      <c r="EN240" s="85"/>
      <c r="EO240" s="85"/>
      <c r="EP240" s="85"/>
      <c r="EQ240" s="85"/>
      <c r="ER240" s="85"/>
      <c r="ES240" s="85"/>
      <c r="ET240" s="85"/>
      <c r="EU240" s="85"/>
      <c r="EV240" s="85"/>
      <c r="EW240" s="85"/>
      <c r="EX240" s="85"/>
      <c r="EY240" s="85"/>
      <c r="EZ240" s="85"/>
      <c r="FA240" s="85"/>
      <c r="FB240" s="85"/>
      <c r="FC240" s="85"/>
    </row>
    <row r="241" spans="25:159" x14ac:dyDescent="0.2"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  <c r="DT241" s="85"/>
      <c r="DU241" s="85"/>
      <c r="DV241" s="85"/>
      <c r="DW241" s="85"/>
      <c r="DX241" s="85"/>
      <c r="DY241" s="85"/>
      <c r="DZ241" s="85"/>
      <c r="EA241" s="85"/>
      <c r="EB241" s="85"/>
      <c r="EC241" s="85"/>
      <c r="ED241" s="85"/>
      <c r="EE241" s="85"/>
      <c r="EF241" s="85"/>
      <c r="EG241" s="85"/>
      <c r="EH241" s="85"/>
      <c r="EI241" s="85"/>
      <c r="EJ241" s="85"/>
      <c r="EK241" s="85"/>
      <c r="EL241" s="85"/>
      <c r="EM241" s="85"/>
      <c r="EN241" s="85"/>
      <c r="EO241" s="85"/>
      <c r="EP241" s="85"/>
      <c r="EQ241" s="85"/>
      <c r="ER241" s="85"/>
      <c r="ES241" s="85"/>
      <c r="ET241" s="85"/>
      <c r="EU241" s="85"/>
      <c r="EV241" s="85"/>
      <c r="EW241" s="85"/>
      <c r="EX241" s="85"/>
      <c r="EY241" s="85"/>
      <c r="EZ241" s="85"/>
      <c r="FA241" s="85"/>
      <c r="FB241" s="85"/>
      <c r="FC241" s="85"/>
    </row>
    <row r="242" spans="25:159" x14ac:dyDescent="0.2"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  <c r="DT242" s="85"/>
      <c r="DU242" s="85"/>
      <c r="DV242" s="85"/>
      <c r="DW242" s="85"/>
      <c r="DX242" s="85"/>
      <c r="DY242" s="85"/>
      <c r="DZ242" s="85"/>
      <c r="EA242" s="85"/>
      <c r="EB242" s="85"/>
      <c r="EC242" s="85"/>
      <c r="ED242" s="85"/>
      <c r="EE242" s="85"/>
      <c r="EF242" s="85"/>
      <c r="EG242" s="85"/>
      <c r="EH242" s="85"/>
      <c r="EI242" s="85"/>
      <c r="EJ242" s="85"/>
      <c r="EK242" s="85"/>
      <c r="EL242" s="85"/>
      <c r="EM242" s="85"/>
      <c r="EN242" s="85"/>
      <c r="EO242" s="85"/>
      <c r="EP242" s="85"/>
      <c r="EQ242" s="85"/>
      <c r="ER242" s="85"/>
      <c r="ES242" s="85"/>
      <c r="ET242" s="85"/>
      <c r="EU242" s="85"/>
      <c r="EV242" s="85"/>
      <c r="EW242" s="85"/>
      <c r="EX242" s="85"/>
      <c r="EY242" s="85"/>
      <c r="EZ242" s="85"/>
      <c r="FA242" s="85"/>
      <c r="FB242" s="85"/>
      <c r="FC242" s="85"/>
    </row>
    <row r="243" spans="25:159" x14ac:dyDescent="0.2"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  <c r="DN243" s="85"/>
      <c r="DO243" s="85"/>
      <c r="DP243" s="85"/>
      <c r="DQ243" s="85"/>
      <c r="DR243" s="85"/>
      <c r="DS243" s="85"/>
      <c r="DT243" s="85"/>
      <c r="DU243" s="85"/>
      <c r="DV243" s="85"/>
      <c r="DW243" s="85"/>
      <c r="DX243" s="85"/>
      <c r="DY243" s="85"/>
      <c r="DZ243" s="85"/>
      <c r="EA243" s="85"/>
      <c r="EB243" s="85"/>
      <c r="EC243" s="85"/>
      <c r="ED243" s="85"/>
      <c r="EE243" s="85"/>
      <c r="EF243" s="85"/>
      <c r="EG243" s="85"/>
      <c r="EH243" s="85"/>
      <c r="EI243" s="85"/>
      <c r="EJ243" s="85"/>
      <c r="EK243" s="85"/>
      <c r="EL243" s="85"/>
      <c r="EM243" s="85"/>
      <c r="EN243" s="85"/>
      <c r="EO243" s="85"/>
      <c r="EP243" s="85"/>
      <c r="EQ243" s="85"/>
      <c r="ER243" s="85"/>
      <c r="ES243" s="85"/>
      <c r="ET243" s="85"/>
      <c r="EU243" s="85"/>
      <c r="EV243" s="85"/>
      <c r="EW243" s="85"/>
      <c r="EX243" s="85"/>
      <c r="EY243" s="85"/>
      <c r="EZ243" s="85"/>
      <c r="FA243" s="85"/>
      <c r="FB243" s="85"/>
      <c r="FC243" s="85"/>
    </row>
    <row r="244" spans="25:159" x14ac:dyDescent="0.2"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  <c r="DV244" s="85"/>
      <c r="DW244" s="85"/>
      <c r="DX244" s="85"/>
      <c r="DY244" s="85"/>
      <c r="DZ244" s="85"/>
      <c r="EA244" s="85"/>
      <c r="EB244" s="85"/>
      <c r="EC244" s="85"/>
      <c r="ED244" s="85"/>
      <c r="EE244" s="85"/>
      <c r="EF244" s="85"/>
      <c r="EG244" s="85"/>
      <c r="EH244" s="85"/>
      <c r="EI244" s="85"/>
      <c r="EJ244" s="85"/>
      <c r="EK244" s="85"/>
      <c r="EL244" s="85"/>
      <c r="EM244" s="85"/>
      <c r="EN244" s="85"/>
      <c r="EO244" s="85"/>
      <c r="EP244" s="85"/>
      <c r="EQ244" s="85"/>
      <c r="ER244" s="85"/>
      <c r="ES244" s="85"/>
      <c r="ET244" s="85"/>
      <c r="EU244" s="85"/>
      <c r="EV244" s="85"/>
      <c r="EW244" s="85"/>
      <c r="EX244" s="85"/>
      <c r="EY244" s="85"/>
      <c r="EZ244" s="85"/>
      <c r="FA244" s="85"/>
      <c r="FB244" s="85"/>
      <c r="FC244" s="85"/>
    </row>
    <row r="245" spans="25:159" x14ac:dyDescent="0.2"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  <c r="DV245" s="85"/>
      <c r="DW245" s="85"/>
      <c r="DX245" s="85"/>
      <c r="DY245" s="85"/>
      <c r="DZ245" s="85"/>
      <c r="EA245" s="85"/>
      <c r="EB245" s="85"/>
      <c r="EC245" s="85"/>
      <c r="ED245" s="85"/>
      <c r="EE245" s="85"/>
      <c r="EF245" s="85"/>
      <c r="EG245" s="85"/>
      <c r="EH245" s="85"/>
      <c r="EI245" s="85"/>
      <c r="EJ245" s="85"/>
      <c r="EK245" s="85"/>
      <c r="EL245" s="85"/>
      <c r="EM245" s="85"/>
      <c r="EN245" s="85"/>
      <c r="EO245" s="85"/>
      <c r="EP245" s="85"/>
      <c r="EQ245" s="85"/>
      <c r="ER245" s="85"/>
      <c r="ES245" s="85"/>
      <c r="ET245" s="85"/>
      <c r="EU245" s="85"/>
      <c r="EV245" s="85"/>
      <c r="EW245" s="85"/>
      <c r="EX245" s="85"/>
      <c r="EY245" s="85"/>
      <c r="EZ245" s="85"/>
      <c r="FA245" s="85"/>
      <c r="FB245" s="85"/>
      <c r="FC245" s="85"/>
    </row>
    <row r="246" spans="25:159" x14ac:dyDescent="0.2"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  <c r="DV246" s="85"/>
      <c r="DW246" s="85"/>
      <c r="DX246" s="85"/>
      <c r="DY246" s="85"/>
      <c r="DZ246" s="85"/>
      <c r="EA246" s="85"/>
      <c r="EB246" s="85"/>
      <c r="EC246" s="85"/>
      <c r="ED246" s="85"/>
      <c r="EE246" s="85"/>
      <c r="EF246" s="85"/>
      <c r="EG246" s="85"/>
      <c r="EH246" s="85"/>
      <c r="EI246" s="85"/>
      <c r="EJ246" s="85"/>
      <c r="EK246" s="85"/>
      <c r="EL246" s="85"/>
      <c r="EM246" s="85"/>
      <c r="EN246" s="85"/>
      <c r="EO246" s="85"/>
      <c r="EP246" s="85"/>
      <c r="EQ246" s="85"/>
      <c r="ER246" s="85"/>
      <c r="ES246" s="85"/>
      <c r="ET246" s="85"/>
      <c r="EU246" s="85"/>
      <c r="EV246" s="85"/>
      <c r="EW246" s="85"/>
      <c r="EX246" s="85"/>
      <c r="EY246" s="85"/>
      <c r="EZ246" s="85"/>
      <c r="FA246" s="85"/>
      <c r="FB246" s="85"/>
      <c r="FC246" s="85"/>
    </row>
    <row r="247" spans="25:159" x14ac:dyDescent="0.2"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</row>
    <row r="248" spans="25:159" x14ac:dyDescent="0.2"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  <c r="DV248" s="85"/>
      <c r="DW248" s="85"/>
      <c r="DX248" s="85"/>
      <c r="DY248" s="85"/>
      <c r="DZ248" s="85"/>
      <c r="EA248" s="85"/>
      <c r="EB248" s="85"/>
      <c r="EC248" s="85"/>
      <c r="ED248" s="85"/>
      <c r="EE248" s="85"/>
      <c r="EF248" s="85"/>
      <c r="EG248" s="85"/>
      <c r="EH248" s="85"/>
      <c r="EI248" s="85"/>
      <c r="EJ248" s="85"/>
      <c r="EK248" s="85"/>
      <c r="EL248" s="85"/>
      <c r="EM248" s="85"/>
      <c r="EN248" s="85"/>
      <c r="EO248" s="85"/>
      <c r="EP248" s="85"/>
      <c r="EQ248" s="85"/>
      <c r="ER248" s="85"/>
      <c r="ES248" s="85"/>
      <c r="ET248" s="85"/>
      <c r="EU248" s="85"/>
      <c r="EV248" s="85"/>
      <c r="EW248" s="85"/>
      <c r="EX248" s="85"/>
      <c r="EY248" s="85"/>
      <c r="EZ248" s="85"/>
      <c r="FA248" s="85"/>
      <c r="FB248" s="85"/>
      <c r="FC248" s="85"/>
    </row>
    <row r="249" spans="25:159" x14ac:dyDescent="0.2"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  <c r="EE249" s="85"/>
      <c r="EF249" s="85"/>
      <c r="EG249" s="85"/>
      <c r="EH249" s="85"/>
      <c r="EI249" s="85"/>
      <c r="EJ249" s="85"/>
      <c r="EK249" s="85"/>
      <c r="EL249" s="85"/>
      <c r="EM249" s="85"/>
      <c r="EN249" s="85"/>
      <c r="EO249" s="85"/>
      <c r="EP249" s="85"/>
      <c r="EQ249" s="85"/>
      <c r="ER249" s="85"/>
      <c r="ES249" s="85"/>
      <c r="ET249" s="85"/>
      <c r="EU249" s="85"/>
      <c r="EV249" s="85"/>
      <c r="EW249" s="85"/>
      <c r="EX249" s="85"/>
      <c r="EY249" s="85"/>
      <c r="EZ249" s="85"/>
      <c r="FA249" s="85"/>
      <c r="FB249" s="85"/>
      <c r="FC249" s="85"/>
    </row>
    <row r="250" spans="25:159" x14ac:dyDescent="0.2"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85"/>
      <c r="DX250" s="85"/>
      <c r="DY250" s="85"/>
      <c r="DZ250" s="85"/>
      <c r="EA250" s="85"/>
      <c r="EB250" s="85"/>
      <c r="EC250" s="85"/>
      <c r="ED250" s="85"/>
      <c r="EE250" s="85"/>
      <c r="EF250" s="85"/>
      <c r="EG250" s="85"/>
      <c r="EH250" s="85"/>
      <c r="EI250" s="85"/>
      <c r="EJ250" s="85"/>
      <c r="EK250" s="85"/>
      <c r="EL250" s="85"/>
      <c r="EM250" s="85"/>
      <c r="EN250" s="85"/>
      <c r="EO250" s="85"/>
      <c r="EP250" s="85"/>
      <c r="EQ250" s="85"/>
      <c r="ER250" s="85"/>
      <c r="ES250" s="85"/>
      <c r="ET250" s="85"/>
      <c r="EU250" s="85"/>
      <c r="EV250" s="85"/>
      <c r="EW250" s="85"/>
      <c r="EX250" s="85"/>
      <c r="EY250" s="85"/>
      <c r="EZ250" s="85"/>
      <c r="FA250" s="85"/>
      <c r="FB250" s="85"/>
      <c r="FC250" s="85"/>
    </row>
    <row r="251" spans="25:159" x14ac:dyDescent="0.2"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  <c r="DV251" s="85"/>
      <c r="DW251" s="85"/>
      <c r="DX251" s="85"/>
      <c r="DY251" s="85"/>
      <c r="DZ251" s="85"/>
      <c r="EA251" s="85"/>
      <c r="EB251" s="85"/>
      <c r="EC251" s="85"/>
      <c r="ED251" s="85"/>
      <c r="EE251" s="85"/>
      <c r="EF251" s="85"/>
      <c r="EG251" s="85"/>
      <c r="EH251" s="85"/>
      <c r="EI251" s="85"/>
      <c r="EJ251" s="85"/>
      <c r="EK251" s="85"/>
      <c r="EL251" s="85"/>
      <c r="EM251" s="85"/>
      <c r="EN251" s="85"/>
      <c r="EO251" s="85"/>
      <c r="EP251" s="85"/>
      <c r="EQ251" s="85"/>
      <c r="ER251" s="85"/>
      <c r="ES251" s="85"/>
      <c r="ET251" s="85"/>
      <c r="EU251" s="85"/>
      <c r="EV251" s="85"/>
      <c r="EW251" s="85"/>
      <c r="EX251" s="85"/>
      <c r="EY251" s="85"/>
      <c r="EZ251" s="85"/>
      <c r="FA251" s="85"/>
      <c r="FB251" s="85"/>
      <c r="FC251" s="85"/>
    </row>
    <row r="252" spans="25:159" x14ac:dyDescent="0.2"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</row>
    <row r="253" spans="25:159" x14ac:dyDescent="0.2"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</row>
    <row r="254" spans="25:159" x14ac:dyDescent="0.2"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</row>
    <row r="255" spans="25:159" x14ac:dyDescent="0.2"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</row>
    <row r="256" spans="25:159" x14ac:dyDescent="0.2"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85"/>
      <c r="DX256" s="85"/>
      <c r="DY256" s="85"/>
      <c r="DZ256" s="85"/>
      <c r="EA256" s="85"/>
      <c r="EB256" s="85"/>
      <c r="EC256" s="85"/>
      <c r="ED256" s="85"/>
      <c r="EE256" s="85"/>
      <c r="EF256" s="85"/>
      <c r="EG256" s="85"/>
      <c r="EH256" s="85"/>
      <c r="EI256" s="85"/>
      <c r="EJ256" s="85"/>
      <c r="EK256" s="85"/>
      <c r="EL256" s="85"/>
      <c r="EM256" s="85"/>
      <c r="EN256" s="85"/>
      <c r="EO256" s="85"/>
      <c r="EP256" s="85"/>
      <c r="EQ256" s="85"/>
      <c r="ER256" s="85"/>
      <c r="ES256" s="85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</row>
    <row r="257" spans="25:159" x14ac:dyDescent="0.2"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85"/>
      <c r="DX257" s="85"/>
      <c r="DY257" s="85"/>
      <c r="DZ257" s="85"/>
      <c r="EA257" s="85"/>
      <c r="EB257" s="85"/>
      <c r="EC257" s="85"/>
      <c r="ED257" s="85"/>
      <c r="EE257" s="85"/>
      <c r="EF257" s="85"/>
      <c r="EG257" s="85"/>
      <c r="EH257" s="85"/>
      <c r="EI257" s="85"/>
      <c r="EJ257" s="85"/>
      <c r="EK257" s="85"/>
      <c r="EL257" s="85"/>
      <c r="EM257" s="85"/>
      <c r="EN257" s="85"/>
      <c r="EO257" s="85"/>
      <c r="EP257" s="85"/>
      <c r="EQ257" s="85"/>
      <c r="ER257" s="85"/>
      <c r="ES257" s="85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</row>
    <row r="258" spans="25:159" x14ac:dyDescent="0.2"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  <c r="EE258" s="85"/>
      <c r="EF258" s="85"/>
      <c r="EG258" s="85"/>
      <c r="EH258" s="85"/>
      <c r="EI258" s="85"/>
      <c r="EJ258" s="85"/>
      <c r="EK258" s="85"/>
      <c r="EL258" s="85"/>
      <c r="EM258" s="85"/>
      <c r="EN258" s="85"/>
      <c r="EO258" s="85"/>
      <c r="EP258" s="85"/>
      <c r="EQ258" s="85"/>
      <c r="ER258" s="85"/>
      <c r="ES258" s="85"/>
      <c r="ET258" s="85"/>
      <c r="EU258" s="85"/>
      <c r="EV258" s="85"/>
      <c r="EW258" s="85"/>
      <c r="EX258" s="85"/>
      <c r="EY258" s="85"/>
      <c r="EZ258" s="85"/>
      <c r="FA258" s="85"/>
      <c r="FB258" s="85"/>
      <c r="FC258" s="85"/>
    </row>
    <row r="259" spans="25:159" x14ac:dyDescent="0.2"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  <c r="DT259" s="85"/>
      <c r="DU259" s="85"/>
      <c r="DV259" s="85"/>
      <c r="DW259" s="85"/>
      <c r="DX259" s="85"/>
      <c r="DY259" s="85"/>
      <c r="DZ259" s="85"/>
      <c r="EA259" s="85"/>
      <c r="EB259" s="85"/>
      <c r="EC259" s="85"/>
      <c r="ED259" s="85"/>
      <c r="EE259" s="85"/>
      <c r="EF259" s="85"/>
      <c r="EG259" s="85"/>
      <c r="EH259" s="85"/>
      <c r="EI259" s="85"/>
      <c r="EJ259" s="85"/>
      <c r="EK259" s="85"/>
      <c r="EL259" s="85"/>
      <c r="EM259" s="85"/>
      <c r="EN259" s="85"/>
      <c r="EO259" s="85"/>
      <c r="EP259" s="85"/>
      <c r="EQ259" s="85"/>
      <c r="ER259" s="85"/>
      <c r="ES259" s="85"/>
      <c r="ET259" s="85"/>
      <c r="EU259" s="85"/>
      <c r="EV259" s="85"/>
      <c r="EW259" s="85"/>
      <c r="EX259" s="85"/>
      <c r="EY259" s="85"/>
      <c r="EZ259" s="85"/>
      <c r="FA259" s="85"/>
      <c r="FB259" s="85"/>
      <c r="FC259" s="85"/>
    </row>
    <row r="260" spans="25:159" x14ac:dyDescent="0.2"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  <c r="DT260" s="85"/>
      <c r="DU260" s="85"/>
      <c r="DV260" s="85"/>
      <c r="DW260" s="85"/>
      <c r="DX260" s="85"/>
      <c r="DY260" s="85"/>
      <c r="DZ260" s="85"/>
      <c r="EA260" s="85"/>
      <c r="EB260" s="85"/>
      <c r="EC260" s="85"/>
      <c r="ED260" s="85"/>
      <c r="EE260" s="85"/>
      <c r="EF260" s="85"/>
      <c r="EG260" s="85"/>
      <c r="EH260" s="85"/>
      <c r="EI260" s="85"/>
      <c r="EJ260" s="85"/>
      <c r="EK260" s="85"/>
      <c r="EL260" s="85"/>
      <c r="EM260" s="85"/>
      <c r="EN260" s="85"/>
      <c r="EO260" s="85"/>
      <c r="EP260" s="85"/>
      <c r="EQ260" s="85"/>
      <c r="ER260" s="85"/>
      <c r="ES260" s="85"/>
      <c r="ET260" s="85"/>
      <c r="EU260" s="85"/>
      <c r="EV260" s="85"/>
      <c r="EW260" s="85"/>
      <c r="EX260" s="85"/>
      <c r="EY260" s="85"/>
      <c r="EZ260" s="85"/>
      <c r="FA260" s="85"/>
      <c r="FB260" s="85"/>
      <c r="FC260" s="85"/>
    </row>
    <row r="261" spans="25:159" x14ac:dyDescent="0.2"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  <c r="DT261" s="85"/>
      <c r="DU261" s="85"/>
      <c r="DV261" s="85"/>
      <c r="DW261" s="85"/>
      <c r="DX261" s="85"/>
      <c r="DY261" s="85"/>
      <c r="DZ261" s="85"/>
      <c r="EA261" s="85"/>
      <c r="EB261" s="85"/>
      <c r="EC261" s="85"/>
      <c r="ED261" s="85"/>
      <c r="EE261" s="85"/>
      <c r="EF261" s="85"/>
      <c r="EG261" s="85"/>
      <c r="EH261" s="85"/>
      <c r="EI261" s="85"/>
      <c r="EJ261" s="85"/>
      <c r="EK261" s="85"/>
      <c r="EL261" s="85"/>
      <c r="EM261" s="85"/>
      <c r="EN261" s="85"/>
      <c r="EO261" s="85"/>
      <c r="EP261" s="85"/>
      <c r="EQ261" s="85"/>
      <c r="ER261" s="85"/>
      <c r="ES261" s="85"/>
      <c r="ET261" s="85"/>
      <c r="EU261" s="85"/>
      <c r="EV261" s="85"/>
      <c r="EW261" s="85"/>
      <c r="EX261" s="85"/>
      <c r="EY261" s="85"/>
      <c r="EZ261" s="85"/>
      <c r="FA261" s="85"/>
      <c r="FB261" s="85"/>
      <c r="FC261" s="85"/>
    </row>
    <row r="262" spans="25:159" x14ac:dyDescent="0.2"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  <c r="DN262" s="85"/>
      <c r="DO262" s="85"/>
      <c r="DP262" s="85"/>
      <c r="DQ262" s="85"/>
      <c r="DR262" s="85"/>
      <c r="DS262" s="85"/>
      <c r="DT262" s="85"/>
      <c r="DU262" s="85"/>
      <c r="DV262" s="85"/>
      <c r="DW262" s="85"/>
      <c r="DX262" s="85"/>
      <c r="DY262" s="85"/>
      <c r="DZ262" s="85"/>
      <c r="EA262" s="85"/>
      <c r="EB262" s="85"/>
      <c r="EC262" s="85"/>
      <c r="ED262" s="85"/>
      <c r="EE262" s="85"/>
      <c r="EF262" s="85"/>
      <c r="EG262" s="85"/>
      <c r="EH262" s="85"/>
      <c r="EI262" s="85"/>
      <c r="EJ262" s="85"/>
      <c r="EK262" s="85"/>
      <c r="EL262" s="85"/>
      <c r="EM262" s="85"/>
      <c r="EN262" s="85"/>
      <c r="EO262" s="85"/>
      <c r="EP262" s="85"/>
      <c r="EQ262" s="85"/>
      <c r="ER262" s="85"/>
      <c r="ES262" s="85"/>
      <c r="ET262" s="85"/>
      <c r="EU262" s="85"/>
      <c r="EV262" s="85"/>
      <c r="EW262" s="85"/>
      <c r="EX262" s="85"/>
      <c r="EY262" s="85"/>
      <c r="EZ262" s="85"/>
      <c r="FA262" s="85"/>
      <c r="FB262" s="85"/>
      <c r="FC262" s="85"/>
    </row>
    <row r="263" spans="25:159" x14ac:dyDescent="0.2"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  <c r="DN263" s="85"/>
      <c r="DO263" s="85"/>
      <c r="DP263" s="85"/>
      <c r="DQ263" s="85"/>
      <c r="DR263" s="85"/>
      <c r="DS263" s="85"/>
      <c r="DT263" s="85"/>
      <c r="DU263" s="85"/>
      <c r="DV263" s="85"/>
      <c r="DW263" s="85"/>
      <c r="DX263" s="85"/>
      <c r="DY263" s="85"/>
      <c r="DZ263" s="85"/>
      <c r="EA263" s="85"/>
      <c r="EB263" s="85"/>
      <c r="EC263" s="85"/>
      <c r="ED263" s="85"/>
      <c r="EE263" s="85"/>
      <c r="EF263" s="85"/>
      <c r="EG263" s="85"/>
      <c r="EH263" s="85"/>
      <c r="EI263" s="85"/>
      <c r="EJ263" s="85"/>
      <c r="EK263" s="85"/>
      <c r="EL263" s="85"/>
      <c r="EM263" s="85"/>
      <c r="EN263" s="85"/>
      <c r="EO263" s="85"/>
      <c r="EP263" s="85"/>
      <c r="EQ263" s="85"/>
      <c r="ER263" s="85"/>
      <c r="ES263" s="85"/>
      <c r="ET263" s="85"/>
      <c r="EU263" s="85"/>
      <c r="EV263" s="85"/>
      <c r="EW263" s="85"/>
      <c r="EX263" s="85"/>
      <c r="EY263" s="85"/>
      <c r="EZ263" s="85"/>
      <c r="FA263" s="85"/>
      <c r="FB263" s="85"/>
      <c r="FC263" s="85"/>
    </row>
    <row r="264" spans="25:159" x14ac:dyDescent="0.2"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  <c r="DV264" s="85"/>
      <c r="DW264" s="85"/>
      <c r="DX264" s="85"/>
      <c r="DY264" s="85"/>
      <c r="DZ264" s="85"/>
      <c r="EA264" s="85"/>
      <c r="EB264" s="85"/>
      <c r="EC264" s="85"/>
      <c r="ED264" s="85"/>
      <c r="EE264" s="85"/>
      <c r="EF264" s="85"/>
      <c r="EG264" s="85"/>
      <c r="EH264" s="85"/>
      <c r="EI264" s="85"/>
      <c r="EJ264" s="85"/>
      <c r="EK264" s="85"/>
      <c r="EL264" s="85"/>
      <c r="EM264" s="85"/>
      <c r="EN264" s="85"/>
      <c r="EO264" s="85"/>
      <c r="EP264" s="85"/>
      <c r="EQ264" s="85"/>
      <c r="ER264" s="85"/>
      <c r="ES264" s="85"/>
      <c r="ET264" s="85"/>
      <c r="EU264" s="85"/>
      <c r="EV264" s="85"/>
      <c r="EW264" s="85"/>
      <c r="EX264" s="85"/>
      <c r="EY264" s="85"/>
      <c r="EZ264" s="85"/>
      <c r="FA264" s="85"/>
      <c r="FB264" s="85"/>
      <c r="FC264" s="85"/>
    </row>
    <row r="265" spans="25:159" x14ac:dyDescent="0.2"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  <c r="DN265" s="85"/>
      <c r="DO265" s="85"/>
      <c r="DP265" s="85"/>
      <c r="DQ265" s="85"/>
      <c r="DR265" s="85"/>
      <c r="DS265" s="85"/>
      <c r="DT265" s="85"/>
      <c r="DU265" s="85"/>
      <c r="DV265" s="85"/>
      <c r="DW265" s="85"/>
      <c r="DX265" s="85"/>
      <c r="DY265" s="85"/>
      <c r="DZ265" s="85"/>
      <c r="EA265" s="85"/>
      <c r="EB265" s="85"/>
      <c r="EC265" s="85"/>
      <c r="ED265" s="85"/>
      <c r="EE265" s="85"/>
      <c r="EF265" s="85"/>
      <c r="EG265" s="85"/>
      <c r="EH265" s="85"/>
      <c r="EI265" s="85"/>
      <c r="EJ265" s="85"/>
      <c r="EK265" s="85"/>
      <c r="EL265" s="85"/>
      <c r="EM265" s="85"/>
      <c r="EN265" s="85"/>
      <c r="EO265" s="85"/>
      <c r="EP265" s="85"/>
      <c r="EQ265" s="85"/>
      <c r="ER265" s="85"/>
      <c r="ES265" s="85"/>
      <c r="ET265" s="85"/>
      <c r="EU265" s="85"/>
      <c r="EV265" s="85"/>
      <c r="EW265" s="85"/>
      <c r="EX265" s="85"/>
      <c r="EY265" s="85"/>
      <c r="EZ265" s="85"/>
      <c r="FA265" s="85"/>
      <c r="FB265" s="85"/>
      <c r="FC265" s="85"/>
    </row>
    <row r="266" spans="25:159" x14ac:dyDescent="0.2"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  <c r="DN266" s="85"/>
      <c r="DO266" s="85"/>
      <c r="DP266" s="85"/>
      <c r="DQ266" s="85"/>
      <c r="DR266" s="85"/>
      <c r="DS266" s="85"/>
      <c r="DT266" s="85"/>
      <c r="DU266" s="85"/>
      <c r="DV266" s="85"/>
      <c r="DW266" s="85"/>
      <c r="DX266" s="85"/>
      <c r="DY266" s="85"/>
      <c r="DZ266" s="85"/>
      <c r="EA266" s="85"/>
      <c r="EB266" s="85"/>
      <c r="EC266" s="85"/>
      <c r="ED266" s="85"/>
      <c r="EE266" s="85"/>
      <c r="EF266" s="85"/>
      <c r="EG266" s="85"/>
      <c r="EH266" s="85"/>
      <c r="EI266" s="85"/>
      <c r="EJ266" s="85"/>
      <c r="EK266" s="85"/>
      <c r="EL266" s="85"/>
      <c r="EM266" s="85"/>
      <c r="EN266" s="85"/>
      <c r="EO266" s="85"/>
      <c r="EP266" s="85"/>
      <c r="EQ266" s="85"/>
      <c r="ER266" s="85"/>
      <c r="ES266" s="85"/>
      <c r="ET266" s="85"/>
      <c r="EU266" s="85"/>
      <c r="EV266" s="85"/>
      <c r="EW266" s="85"/>
      <c r="EX266" s="85"/>
      <c r="EY266" s="85"/>
      <c r="EZ266" s="85"/>
      <c r="FA266" s="85"/>
      <c r="FB266" s="85"/>
      <c r="FC266" s="85"/>
    </row>
    <row r="267" spans="25:159" x14ac:dyDescent="0.2"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  <c r="DT267" s="85"/>
      <c r="DU267" s="85"/>
      <c r="DV267" s="85"/>
      <c r="DW267" s="85"/>
      <c r="DX267" s="85"/>
      <c r="DY267" s="85"/>
      <c r="DZ267" s="85"/>
      <c r="EA267" s="85"/>
      <c r="EB267" s="85"/>
      <c r="EC267" s="85"/>
      <c r="ED267" s="85"/>
      <c r="EE267" s="85"/>
      <c r="EF267" s="85"/>
      <c r="EG267" s="85"/>
      <c r="EH267" s="85"/>
      <c r="EI267" s="85"/>
      <c r="EJ267" s="85"/>
      <c r="EK267" s="85"/>
      <c r="EL267" s="85"/>
      <c r="EM267" s="85"/>
      <c r="EN267" s="85"/>
      <c r="EO267" s="85"/>
      <c r="EP267" s="85"/>
      <c r="EQ267" s="85"/>
      <c r="ER267" s="85"/>
      <c r="ES267" s="85"/>
      <c r="ET267" s="85"/>
      <c r="EU267" s="85"/>
      <c r="EV267" s="85"/>
      <c r="EW267" s="85"/>
      <c r="EX267" s="85"/>
      <c r="EY267" s="85"/>
      <c r="EZ267" s="85"/>
      <c r="FA267" s="85"/>
      <c r="FB267" s="85"/>
      <c r="FC267" s="85"/>
    </row>
    <row r="268" spans="25:159" x14ac:dyDescent="0.2"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  <c r="DN268" s="85"/>
      <c r="DO268" s="85"/>
      <c r="DP268" s="85"/>
      <c r="DQ268" s="85"/>
      <c r="DR268" s="85"/>
      <c r="DS268" s="85"/>
      <c r="DT268" s="85"/>
      <c r="DU268" s="85"/>
      <c r="DV268" s="85"/>
      <c r="DW268" s="85"/>
      <c r="DX268" s="85"/>
      <c r="DY268" s="85"/>
      <c r="DZ268" s="85"/>
      <c r="EA268" s="85"/>
      <c r="EB268" s="85"/>
      <c r="EC268" s="85"/>
      <c r="ED268" s="85"/>
      <c r="EE268" s="85"/>
      <c r="EF268" s="85"/>
      <c r="EG268" s="85"/>
      <c r="EH268" s="85"/>
      <c r="EI268" s="85"/>
      <c r="EJ268" s="85"/>
      <c r="EK268" s="85"/>
      <c r="EL268" s="85"/>
      <c r="EM268" s="85"/>
      <c r="EN268" s="85"/>
      <c r="EO268" s="85"/>
      <c r="EP268" s="85"/>
      <c r="EQ268" s="85"/>
      <c r="ER268" s="85"/>
      <c r="ES268" s="85"/>
      <c r="ET268" s="85"/>
      <c r="EU268" s="85"/>
      <c r="EV268" s="85"/>
      <c r="EW268" s="85"/>
      <c r="EX268" s="85"/>
      <c r="EY268" s="85"/>
      <c r="EZ268" s="85"/>
      <c r="FA268" s="85"/>
      <c r="FB268" s="85"/>
      <c r="FC268" s="85"/>
    </row>
    <row r="269" spans="25:159" x14ac:dyDescent="0.2"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  <c r="DN269" s="85"/>
      <c r="DO269" s="85"/>
      <c r="DP269" s="85"/>
      <c r="DQ269" s="85"/>
      <c r="DR269" s="85"/>
      <c r="DS269" s="85"/>
      <c r="DT269" s="85"/>
      <c r="DU269" s="85"/>
      <c r="DV269" s="85"/>
      <c r="DW269" s="85"/>
      <c r="DX269" s="85"/>
      <c r="DY269" s="85"/>
      <c r="DZ269" s="85"/>
      <c r="EA269" s="85"/>
      <c r="EB269" s="85"/>
      <c r="EC269" s="85"/>
      <c r="ED269" s="85"/>
      <c r="EE269" s="85"/>
      <c r="EF269" s="85"/>
      <c r="EG269" s="85"/>
      <c r="EH269" s="85"/>
      <c r="EI269" s="85"/>
      <c r="EJ269" s="85"/>
      <c r="EK269" s="85"/>
      <c r="EL269" s="85"/>
      <c r="EM269" s="85"/>
      <c r="EN269" s="85"/>
      <c r="EO269" s="85"/>
      <c r="EP269" s="85"/>
      <c r="EQ269" s="85"/>
      <c r="ER269" s="85"/>
      <c r="ES269" s="85"/>
      <c r="ET269" s="85"/>
      <c r="EU269" s="85"/>
      <c r="EV269" s="85"/>
      <c r="EW269" s="85"/>
      <c r="EX269" s="85"/>
      <c r="EY269" s="85"/>
      <c r="EZ269" s="85"/>
      <c r="FA269" s="85"/>
      <c r="FB269" s="85"/>
      <c r="FC269" s="85"/>
    </row>
    <row r="270" spans="25:159" x14ac:dyDescent="0.2"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  <c r="DN270" s="85"/>
      <c r="DO270" s="85"/>
      <c r="DP270" s="85"/>
      <c r="DQ270" s="85"/>
      <c r="DR270" s="85"/>
      <c r="DS270" s="85"/>
      <c r="DT270" s="85"/>
      <c r="DU270" s="85"/>
      <c r="DV270" s="85"/>
      <c r="DW270" s="85"/>
      <c r="DX270" s="85"/>
      <c r="DY270" s="85"/>
      <c r="DZ270" s="85"/>
      <c r="EA270" s="85"/>
      <c r="EB270" s="85"/>
      <c r="EC270" s="85"/>
      <c r="ED270" s="85"/>
      <c r="EE270" s="85"/>
      <c r="EF270" s="85"/>
      <c r="EG270" s="85"/>
      <c r="EH270" s="85"/>
      <c r="EI270" s="85"/>
      <c r="EJ270" s="85"/>
      <c r="EK270" s="85"/>
      <c r="EL270" s="85"/>
      <c r="EM270" s="85"/>
      <c r="EN270" s="85"/>
      <c r="EO270" s="85"/>
      <c r="EP270" s="85"/>
      <c r="EQ270" s="85"/>
      <c r="ER270" s="85"/>
      <c r="ES270" s="85"/>
      <c r="ET270" s="85"/>
      <c r="EU270" s="85"/>
      <c r="EV270" s="85"/>
      <c r="EW270" s="85"/>
      <c r="EX270" s="85"/>
      <c r="EY270" s="85"/>
      <c r="EZ270" s="85"/>
      <c r="FA270" s="85"/>
      <c r="FB270" s="85"/>
      <c r="FC270" s="85"/>
    </row>
    <row r="271" spans="25:159" x14ac:dyDescent="0.2"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  <c r="DN271" s="85"/>
      <c r="DO271" s="85"/>
      <c r="DP271" s="85"/>
      <c r="DQ271" s="85"/>
      <c r="DR271" s="85"/>
      <c r="DS271" s="85"/>
      <c r="DT271" s="85"/>
      <c r="DU271" s="85"/>
      <c r="DV271" s="85"/>
      <c r="DW271" s="85"/>
      <c r="DX271" s="85"/>
      <c r="DY271" s="85"/>
      <c r="DZ271" s="85"/>
      <c r="EA271" s="85"/>
      <c r="EB271" s="85"/>
      <c r="EC271" s="85"/>
      <c r="ED271" s="85"/>
      <c r="EE271" s="85"/>
      <c r="EF271" s="85"/>
      <c r="EG271" s="85"/>
      <c r="EH271" s="85"/>
      <c r="EI271" s="85"/>
      <c r="EJ271" s="85"/>
      <c r="EK271" s="85"/>
      <c r="EL271" s="85"/>
      <c r="EM271" s="85"/>
      <c r="EN271" s="85"/>
      <c r="EO271" s="85"/>
      <c r="EP271" s="85"/>
      <c r="EQ271" s="85"/>
      <c r="ER271" s="85"/>
      <c r="ES271" s="85"/>
      <c r="ET271" s="85"/>
      <c r="EU271" s="85"/>
      <c r="EV271" s="85"/>
      <c r="EW271" s="85"/>
      <c r="EX271" s="85"/>
      <c r="EY271" s="85"/>
      <c r="EZ271" s="85"/>
      <c r="FA271" s="85"/>
      <c r="FB271" s="85"/>
      <c r="FC271" s="85"/>
    </row>
    <row r="272" spans="25:159" x14ac:dyDescent="0.2"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  <c r="DN272" s="85"/>
      <c r="DO272" s="85"/>
      <c r="DP272" s="85"/>
      <c r="DQ272" s="85"/>
      <c r="DR272" s="85"/>
      <c r="DS272" s="85"/>
      <c r="DT272" s="85"/>
      <c r="DU272" s="85"/>
      <c r="DV272" s="85"/>
      <c r="DW272" s="85"/>
      <c r="DX272" s="85"/>
      <c r="DY272" s="85"/>
      <c r="DZ272" s="85"/>
      <c r="EA272" s="85"/>
      <c r="EB272" s="85"/>
      <c r="EC272" s="85"/>
      <c r="ED272" s="85"/>
      <c r="EE272" s="85"/>
      <c r="EF272" s="85"/>
      <c r="EG272" s="85"/>
      <c r="EH272" s="85"/>
      <c r="EI272" s="85"/>
      <c r="EJ272" s="85"/>
      <c r="EK272" s="85"/>
      <c r="EL272" s="85"/>
      <c r="EM272" s="85"/>
      <c r="EN272" s="85"/>
      <c r="EO272" s="85"/>
      <c r="EP272" s="85"/>
      <c r="EQ272" s="85"/>
      <c r="ER272" s="85"/>
      <c r="ES272" s="85"/>
      <c r="ET272" s="85"/>
      <c r="EU272" s="85"/>
      <c r="EV272" s="85"/>
      <c r="EW272" s="85"/>
      <c r="EX272" s="85"/>
      <c r="EY272" s="85"/>
      <c r="EZ272" s="85"/>
      <c r="FA272" s="85"/>
      <c r="FB272" s="85"/>
      <c r="FC272" s="85"/>
    </row>
    <row r="273" spans="25:159" x14ac:dyDescent="0.2"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  <c r="DN273" s="85"/>
      <c r="DO273" s="85"/>
      <c r="DP273" s="85"/>
      <c r="DQ273" s="85"/>
      <c r="DR273" s="85"/>
      <c r="DS273" s="85"/>
      <c r="DT273" s="85"/>
      <c r="DU273" s="85"/>
      <c r="DV273" s="85"/>
      <c r="DW273" s="85"/>
      <c r="DX273" s="85"/>
      <c r="DY273" s="85"/>
      <c r="DZ273" s="85"/>
      <c r="EA273" s="85"/>
      <c r="EB273" s="85"/>
      <c r="EC273" s="85"/>
      <c r="ED273" s="85"/>
      <c r="EE273" s="85"/>
      <c r="EF273" s="85"/>
      <c r="EG273" s="85"/>
      <c r="EH273" s="85"/>
      <c r="EI273" s="85"/>
      <c r="EJ273" s="85"/>
      <c r="EK273" s="85"/>
      <c r="EL273" s="85"/>
      <c r="EM273" s="85"/>
      <c r="EN273" s="85"/>
      <c r="EO273" s="85"/>
      <c r="EP273" s="85"/>
      <c r="EQ273" s="85"/>
      <c r="ER273" s="85"/>
      <c r="ES273" s="85"/>
      <c r="ET273" s="85"/>
      <c r="EU273" s="85"/>
      <c r="EV273" s="85"/>
      <c r="EW273" s="85"/>
      <c r="EX273" s="85"/>
      <c r="EY273" s="85"/>
      <c r="EZ273" s="85"/>
      <c r="FA273" s="85"/>
      <c r="FB273" s="85"/>
      <c r="FC273" s="85"/>
    </row>
    <row r="274" spans="25:159" x14ac:dyDescent="0.2"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  <c r="DN274" s="85"/>
      <c r="DO274" s="85"/>
      <c r="DP274" s="85"/>
      <c r="DQ274" s="85"/>
      <c r="DR274" s="85"/>
      <c r="DS274" s="85"/>
      <c r="DT274" s="85"/>
      <c r="DU274" s="85"/>
      <c r="DV274" s="85"/>
      <c r="DW274" s="85"/>
      <c r="DX274" s="85"/>
      <c r="DY274" s="85"/>
      <c r="DZ274" s="85"/>
      <c r="EA274" s="85"/>
      <c r="EB274" s="85"/>
      <c r="EC274" s="85"/>
      <c r="ED274" s="85"/>
      <c r="EE274" s="85"/>
      <c r="EF274" s="85"/>
      <c r="EG274" s="85"/>
      <c r="EH274" s="85"/>
      <c r="EI274" s="85"/>
      <c r="EJ274" s="85"/>
      <c r="EK274" s="85"/>
      <c r="EL274" s="85"/>
      <c r="EM274" s="85"/>
      <c r="EN274" s="85"/>
      <c r="EO274" s="85"/>
      <c r="EP274" s="85"/>
      <c r="EQ274" s="85"/>
      <c r="ER274" s="85"/>
      <c r="ES274" s="85"/>
      <c r="ET274" s="85"/>
      <c r="EU274" s="85"/>
      <c r="EV274" s="85"/>
      <c r="EW274" s="85"/>
      <c r="EX274" s="85"/>
      <c r="EY274" s="85"/>
      <c r="EZ274" s="85"/>
      <c r="FA274" s="85"/>
      <c r="FB274" s="85"/>
      <c r="FC274" s="85"/>
    </row>
    <row r="275" spans="25:159" x14ac:dyDescent="0.2"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  <c r="DN275" s="85"/>
      <c r="DO275" s="85"/>
      <c r="DP275" s="85"/>
      <c r="DQ275" s="85"/>
      <c r="DR275" s="85"/>
      <c r="DS275" s="85"/>
      <c r="DT275" s="85"/>
      <c r="DU275" s="85"/>
      <c r="DV275" s="85"/>
      <c r="DW275" s="85"/>
      <c r="DX275" s="85"/>
      <c r="DY275" s="85"/>
      <c r="DZ275" s="85"/>
      <c r="EA275" s="85"/>
      <c r="EB275" s="85"/>
      <c r="EC275" s="85"/>
      <c r="ED275" s="85"/>
      <c r="EE275" s="85"/>
      <c r="EF275" s="85"/>
      <c r="EG275" s="85"/>
      <c r="EH275" s="85"/>
      <c r="EI275" s="85"/>
      <c r="EJ275" s="85"/>
      <c r="EK275" s="85"/>
      <c r="EL275" s="85"/>
      <c r="EM275" s="85"/>
      <c r="EN275" s="85"/>
      <c r="EO275" s="85"/>
      <c r="EP275" s="85"/>
      <c r="EQ275" s="85"/>
      <c r="ER275" s="85"/>
      <c r="ES275" s="85"/>
      <c r="ET275" s="85"/>
      <c r="EU275" s="85"/>
      <c r="EV275" s="85"/>
      <c r="EW275" s="85"/>
      <c r="EX275" s="85"/>
      <c r="EY275" s="85"/>
      <c r="EZ275" s="85"/>
      <c r="FA275" s="85"/>
      <c r="FB275" s="85"/>
      <c r="FC275" s="85"/>
    </row>
    <row r="276" spans="25:159" x14ac:dyDescent="0.2"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  <c r="DN276" s="85"/>
      <c r="DO276" s="85"/>
      <c r="DP276" s="85"/>
      <c r="DQ276" s="85"/>
      <c r="DR276" s="85"/>
      <c r="DS276" s="85"/>
      <c r="DT276" s="85"/>
      <c r="DU276" s="85"/>
      <c r="DV276" s="85"/>
      <c r="DW276" s="85"/>
      <c r="DX276" s="85"/>
      <c r="DY276" s="85"/>
      <c r="DZ276" s="85"/>
      <c r="EA276" s="85"/>
      <c r="EB276" s="85"/>
      <c r="EC276" s="85"/>
      <c r="ED276" s="85"/>
      <c r="EE276" s="85"/>
      <c r="EF276" s="85"/>
      <c r="EG276" s="85"/>
      <c r="EH276" s="85"/>
      <c r="EI276" s="85"/>
      <c r="EJ276" s="85"/>
      <c r="EK276" s="85"/>
      <c r="EL276" s="85"/>
      <c r="EM276" s="85"/>
      <c r="EN276" s="85"/>
      <c r="EO276" s="85"/>
      <c r="EP276" s="85"/>
      <c r="EQ276" s="85"/>
      <c r="ER276" s="85"/>
      <c r="ES276" s="85"/>
      <c r="ET276" s="85"/>
      <c r="EU276" s="85"/>
      <c r="EV276" s="85"/>
      <c r="EW276" s="85"/>
      <c r="EX276" s="85"/>
      <c r="EY276" s="85"/>
      <c r="EZ276" s="85"/>
      <c r="FA276" s="85"/>
      <c r="FB276" s="85"/>
      <c r="FC276" s="85"/>
    </row>
    <row r="277" spans="25:159" x14ac:dyDescent="0.2"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5"/>
      <c r="DM277" s="85"/>
      <c r="DN277" s="85"/>
      <c r="DO277" s="85"/>
      <c r="DP277" s="85"/>
      <c r="DQ277" s="85"/>
      <c r="DR277" s="85"/>
      <c r="DS277" s="85"/>
      <c r="DT277" s="85"/>
      <c r="DU277" s="85"/>
      <c r="DV277" s="85"/>
      <c r="DW277" s="85"/>
      <c r="DX277" s="85"/>
      <c r="DY277" s="85"/>
      <c r="DZ277" s="85"/>
      <c r="EA277" s="85"/>
      <c r="EB277" s="85"/>
      <c r="EC277" s="85"/>
      <c r="ED277" s="85"/>
      <c r="EE277" s="85"/>
      <c r="EF277" s="85"/>
      <c r="EG277" s="85"/>
      <c r="EH277" s="85"/>
      <c r="EI277" s="85"/>
      <c r="EJ277" s="85"/>
      <c r="EK277" s="85"/>
      <c r="EL277" s="85"/>
      <c r="EM277" s="85"/>
      <c r="EN277" s="85"/>
      <c r="EO277" s="85"/>
      <c r="EP277" s="85"/>
      <c r="EQ277" s="85"/>
      <c r="ER277" s="85"/>
      <c r="ES277" s="85"/>
      <c r="ET277" s="85"/>
      <c r="EU277" s="85"/>
      <c r="EV277" s="85"/>
      <c r="EW277" s="85"/>
      <c r="EX277" s="85"/>
      <c r="EY277" s="85"/>
      <c r="EZ277" s="85"/>
      <c r="FA277" s="85"/>
      <c r="FB277" s="85"/>
      <c r="FC277" s="85"/>
    </row>
    <row r="278" spans="25:159" x14ac:dyDescent="0.2"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  <c r="DN278" s="85"/>
      <c r="DO278" s="85"/>
      <c r="DP278" s="85"/>
      <c r="DQ278" s="85"/>
      <c r="DR278" s="85"/>
      <c r="DS278" s="85"/>
      <c r="DT278" s="85"/>
      <c r="DU278" s="85"/>
      <c r="DV278" s="85"/>
      <c r="DW278" s="85"/>
      <c r="DX278" s="85"/>
      <c r="DY278" s="85"/>
      <c r="DZ278" s="85"/>
      <c r="EA278" s="85"/>
      <c r="EB278" s="85"/>
      <c r="EC278" s="85"/>
      <c r="ED278" s="85"/>
      <c r="EE278" s="85"/>
      <c r="EF278" s="85"/>
      <c r="EG278" s="85"/>
      <c r="EH278" s="85"/>
      <c r="EI278" s="85"/>
      <c r="EJ278" s="85"/>
      <c r="EK278" s="85"/>
      <c r="EL278" s="85"/>
      <c r="EM278" s="85"/>
      <c r="EN278" s="85"/>
      <c r="EO278" s="85"/>
      <c r="EP278" s="85"/>
      <c r="EQ278" s="85"/>
      <c r="ER278" s="85"/>
      <c r="ES278" s="85"/>
      <c r="ET278" s="85"/>
      <c r="EU278" s="85"/>
      <c r="EV278" s="85"/>
      <c r="EW278" s="85"/>
      <c r="EX278" s="85"/>
      <c r="EY278" s="85"/>
      <c r="EZ278" s="85"/>
      <c r="FA278" s="85"/>
      <c r="FB278" s="85"/>
      <c r="FC278" s="85"/>
    </row>
    <row r="279" spans="25:159" x14ac:dyDescent="0.2"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  <c r="DN279" s="85"/>
      <c r="DO279" s="85"/>
      <c r="DP279" s="85"/>
      <c r="DQ279" s="85"/>
      <c r="DR279" s="85"/>
      <c r="DS279" s="85"/>
      <c r="DT279" s="85"/>
      <c r="DU279" s="85"/>
      <c r="DV279" s="85"/>
      <c r="DW279" s="85"/>
      <c r="DX279" s="85"/>
      <c r="DY279" s="85"/>
      <c r="DZ279" s="85"/>
      <c r="EA279" s="85"/>
      <c r="EB279" s="85"/>
      <c r="EC279" s="85"/>
      <c r="ED279" s="85"/>
      <c r="EE279" s="85"/>
      <c r="EF279" s="85"/>
      <c r="EG279" s="85"/>
      <c r="EH279" s="85"/>
      <c r="EI279" s="85"/>
      <c r="EJ279" s="85"/>
      <c r="EK279" s="85"/>
      <c r="EL279" s="85"/>
      <c r="EM279" s="85"/>
      <c r="EN279" s="85"/>
      <c r="EO279" s="85"/>
      <c r="EP279" s="85"/>
      <c r="EQ279" s="85"/>
      <c r="ER279" s="85"/>
      <c r="ES279" s="85"/>
      <c r="ET279" s="85"/>
      <c r="EU279" s="85"/>
      <c r="EV279" s="85"/>
      <c r="EW279" s="85"/>
      <c r="EX279" s="85"/>
      <c r="EY279" s="85"/>
      <c r="EZ279" s="85"/>
      <c r="FA279" s="85"/>
      <c r="FB279" s="85"/>
      <c r="FC279" s="85"/>
    </row>
    <row r="280" spans="25:159" x14ac:dyDescent="0.2"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  <c r="DN280" s="85"/>
      <c r="DO280" s="85"/>
      <c r="DP280" s="85"/>
      <c r="DQ280" s="85"/>
      <c r="DR280" s="85"/>
      <c r="DS280" s="85"/>
      <c r="DT280" s="85"/>
      <c r="DU280" s="85"/>
      <c r="DV280" s="85"/>
      <c r="DW280" s="85"/>
      <c r="DX280" s="85"/>
      <c r="DY280" s="85"/>
      <c r="DZ280" s="85"/>
      <c r="EA280" s="85"/>
      <c r="EB280" s="85"/>
      <c r="EC280" s="85"/>
      <c r="ED280" s="85"/>
      <c r="EE280" s="85"/>
      <c r="EF280" s="85"/>
      <c r="EG280" s="85"/>
      <c r="EH280" s="85"/>
      <c r="EI280" s="85"/>
      <c r="EJ280" s="85"/>
      <c r="EK280" s="85"/>
      <c r="EL280" s="85"/>
      <c r="EM280" s="85"/>
      <c r="EN280" s="85"/>
      <c r="EO280" s="85"/>
      <c r="EP280" s="85"/>
      <c r="EQ280" s="85"/>
      <c r="ER280" s="85"/>
      <c r="ES280" s="85"/>
      <c r="ET280" s="85"/>
      <c r="EU280" s="85"/>
      <c r="EV280" s="85"/>
      <c r="EW280" s="85"/>
      <c r="EX280" s="85"/>
      <c r="EY280" s="85"/>
      <c r="EZ280" s="85"/>
      <c r="FA280" s="85"/>
      <c r="FB280" s="85"/>
      <c r="FC280" s="85"/>
    </row>
    <row r="281" spans="25:159" x14ac:dyDescent="0.2"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  <c r="DN281" s="85"/>
      <c r="DO281" s="85"/>
      <c r="DP281" s="85"/>
      <c r="DQ281" s="85"/>
      <c r="DR281" s="85"/>
      <c r="DS281" s="85"/>
      <c r="DT281" s="85"/>
      <c r="DU281" s="85"/>
      <c r="DV281" s="85"/>
      <c r="DW281" s="85"/>
      <c r="DX281" s="85"/>
      <c r="DY281" s="85"/>
      <c r="DZ281" s="85"/>
      <c r="EA281" s="85"/>
      <c r="EB281" s="85"/>
      <c r="EC281" s="85"/>
      <c r="ED281" s="85"/>
      <c r="EE281" s="85"/>
      <c r="EF281" s="85"/>
      <c r="EG281" s="85"/>
      <c r="EH281" s="85"/>
      <c r="EI281" s="85"/>
      <c r="EJ281" s="85"/>
      <c r="EK281" s="85"/>
      <c r="EL281" s="85"/>
      <c r="EM281" s="85"/>
      <c r="EN281" s="85"/>
      <c r="EO281" s="85"/>
      <c r="EP281" s="85"/>
      <c r="EQ281" s="85"/>
      <c r="ER281" s="85"/>
      <c r="ES281" s="85"/>
      <c r="ET281" s="85"/>
      <c r="EU281" s="85"/>
      <c r="EV281" s="85"/>
      <c r="EW281" s="85"/>
      <c r="EX281" s="85"/>
      <c r="EY281" s="85"/>
      <c r="EZ281" s="85"/>
      <c r="FA281" s="85"/>
      <c r="FB281" s="85"/>
      <c r="FC281" s="85"/>
    </row>
    <row r="282" spans="25:159" x14ac:dyDescent="0.2"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  <c r="DN282" s="85"/>
      <c r="DO282" s="85"/>
      <c r="DP282" s="85"/>
      <c r="DQ282" s="85"/>
      <c r="DR282" s="85"/>
      <c r="DS282" s="85"/>
      <c r="DT282" s="85"/>
      <c r="DU282" s="85"/>
      <c r="DV282" s="85"/>
      <c r="DW282" s="85"/>
      <c r="DX282" s="85"/>
      <c r="DY282" s="85"/>
      <c r="DZ282" s="85"/>
      <c r="EA282" s="85"/>
      <c r="EB282" s="85"/>
      <c r="EC282" s="85"/>
      <c r="ED282" s="85"/>
      <c r="EE282" s="85"/>
      <c r="EF282" s="85"/>
      <c r="EG282" s="85"/>
      <c r="EH282" s="85"/>
      <c r="EI282" s="85"/>
      <c r="EJ282" s="85"/>
      <c r="EK282" s="85"/>
      <c r="EL282" s="85"/>
      <c r="EM282" s="85"/>
      <c r="EN282" s="85"/>
      <c r="EO282" s="85"/>
      <c r="EP282" s="85"/>
      <c r="EQ282" s="85"/>
      <c r="ER282" s="85"/>
      <c r="ES282" s="85"/>
      <c r="ET282" s="85"/>
      <c r="EU282" s="85"/>
      <c r="EV282" s="85"/>
      <c r="EW282" s="85"/>
      <c r="EX282" s="85"/>
      <c r="EY282" s="85"/>
      <c r="EZ282" s="85"/>
      <c r="FA282" s="85"/>
      <c r="FB282" s="85"/>
      <c r="FC282" s="85"/>
    </row>
    <row r="283" spans="25:159" x14ac:dyDescent="0.2"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  <c r="DN283" s="85"/>
      <c r="DO283" s="85"/>
      <c r="DP283" s="85"/>
      <c r="DQ283" s="85"/>
      <c r="DR283" s="85"/>
      <c r="DS283" s="85"/>
      <c r="DT283" s="85"/>
      <c r="DU283" s="85"/>
      <c r="DV283" s="85"/>
      <c r="DW283" s="85"/>
      <c r="DX283" s="85"/>
      <c r="DY283" s="85"/>
      <c r="DZ283" s="85"/>
      <c r="EA283" s="85"/>
      <c r="EB283" s="85"/>
      <c r="EC283" s="85"/>
      <c r="ED283" s="85"/>
      <c r="EE283" s="85"/>
      <c r="EF283" s="85"/>
      <c r="EG283" s="85"/>
      <c r="EH283" s="85"/>
      <c r="EI283" s="85"/>
      <c r="EJ283" s="85"/>
      <c r="EK283" s="85"/>
      <c r="EL283" s="85"/>
      <c r="EM283" s="85"/>
      <c r="EN283" s="85"/>
      <c r="EO283" s="85"/>
      <c r="EP283" s="85"/>
      <c r="EQ283" s="85"/>
      <c r="ER283" s="85"/>
      <c r="ES283" s="85"/>
      <c r="ET283" s="85"/>
      <c r="EU283" s="85"/>
      <c r="EV283" s="85"/>
      <c r="EW283" s="85"/>
      <c r="EX283" s="85"/>
      <c r="EY283" s="85"/>
      <c r="EZ283" s="85"/>
      <c r="FA283" s="85"/>
      <c r="FB283" s="85"/>
      <c r="FC283" s="85"/>
    </row>
    <row r="284" spans="25:159" x14ac:dyDescent="0.2"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  <c r="DN284" s="85"/>
      <c r="DO284" s="85"/>
      <c r="DP284" s="85"/>
      <c r="DQ284" s="85"/>
      <c r="DR284" s="85"/>
      <c r="DS284" s="85"/>
      <c r="DT284" s="85"/>
      <c r="DU284" s="85"/>
      <c r="DV284" s="85"/>
      <c r="DW284" s="85"/>
      <c r="DX284" s="85"/>
      <c r="DY284" s="85"/>
      <c r="DZ284" s="85"/>
      <c r="EA284" s="85"/>
      <c r="EB284" s="85"/>
      <c r="EC284" s="85"/>
      <c r="ED284" s="85"/>
      <c r="EE284" s="85"/>
      <c r="EF284" s="85"/>
      <c r="EG284" s="85"/>
      <c r="EH284" s="85"/>
      <c r="EI284" s="85"/>
      <c r="EJ284" s="85"/>
      <c r="EK284" s="85"/>
      <c r="EL284" s="85"/>
      <c r="EM284" s="85"/>
      <c r="EN284" s="85"/>
      <c r="EO284" s="85"/>
      <c r="EP284" s="85"/>
      <c r="EQ284" s="85"/>
      <c r="ER284" s="85"/>
      <c r="ES284" s="85"/>
      <c r="ET284" s="85"/>
      <c r="EU284" s="85"/>
      <c r="EV284" s="85"/>
      <c r="EW284" s="85"/>
      <c r="EX284" s="85"/>
      <c r="EY284" s="85"/>
      <c r="EZ284" s="85"/>
      <c r="FA284" s="85"/>
      <c r="FB284" s="85"/>
      <c r="FC284" s="85"/>
    </row>
    <row r="285" spans="25:159" x14ac:dyDescent="0.2"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  <c r="DV285" s="85"/>
      <c r="DW285" s="85"/>
      <c r="DX285" s="85"/>
      <c r="DY285" s="85"/>
      <c r="DZ285" s="85"/>
      <c r="EA285" s="85"/>
      <c r="EB285" s="85"/>
      <c r="EC285" s="85"/>
      <c r="ED285" s="85"/>
      <c r="EE285" s="85"/>
      <c r="EF285" s="85"/>
      <c r="EG285" s="85"/>
      <c r="EH285" s="85"/>
      <c r="EI285" s="85"/>
      <c r="EJ285" s="85"/>
      <c r="EK285" s="85"/>
      <c r="EL285" s="85"/>
      <c r="EM285" s="85"/>
      <c r="EN285" s="85"/>
      <c r="EO285" s="85"/>
      <c r="EP285" s="85"/>
      <c r="EQ285" s="85"/>
      <c r="ER285" s="85"/>
      <c r="ES285" s="85"/>
      <c r="ET285" s="85"/>
      <c r="EU285" s="85"/>
      <c r="EV285" s="85"/>
      <c r="EW285" s="85"/>
      <c r="EX285" s="85"/>
      <c r="EY285" s="85"/>
      <c r="EZ285" s="85"/>
      <c r="FA285" s="85"/>
      <c r="FB285" s="85"/>
      <c r="FC285" s="85"/>
    </row>
    <row r="286" spans="25:159" x14ac:dyDescent="0.2"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  <c r="DV286" s="85"/>
      <c r="DW286" s="85"/>
      <c r="DX286" s="85"/>
      <c r="DY286" s="85"/>
      <c r="DZ286" s="85"/>
      <c r="EA286" s="85"/>
      <c r="EB286" s="85"/>
      <c r="EC286" s="85"/>
      <c r="ED286" s="85"/>
      <c r="EE286" s="85"/>
      <c r="EF286" s="85"/>
      <c r="EG286" s="85"/>
      <c r="EH286" s="85"/>
      <c r="EI286" s="85"/>
      <c r="EJ286" s="85"/>
      <c r="EK286" s="85"/>
      <c r="EL286" s="85"/>
      <c r="EM286" s="85"/>
      <c r="EN286" s="85"/>
      <c r="EO286" s="85"/>
      <c r="EP286" s="85"/>
      <c r="EQ286" s="85"/>
      <c r="ER286" s="85"/>
      <c r="ES286" s="85"/>
      <c r="ET286" s="85"/>
      <c r="EU286" s="85"/>
      <c r="EV286" s="85"/>
      <c r="EW286" s="85"/>
      <c r="EX286" s="85"/>
      <c r="EY286" s="85"/>
      <c r="EZ286" s="85"/>
      <c r="FA286" s="85"/>
      <c r="FB286" s="85"/>
      <c r="FC286" s="85"/>
    </row>
    <row r="287" spans="25:159" x14ac:dyDescent="0.2"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  <c r="DV287" s="85"/>
      <c r="DW287" s="85"/>
      <c r="DX287" s="85"/>
      <c r="DY287" s="85"/>
      <c r="DZ287" s="85"/>
      <c r="EA287" s="85"/>
      <c r="EB287" s="85"/>
      <c r="EC287" s="85"/>
      <c r="ED287" s="85"/>
      <c r="EE287" s="85"/>
      <c r="EF287" s="85"/>
      <c r="EG287" s="85"/>
      <c r="EH287" s="85"/>
      <c r="EI287" s="85"/>
      <c r="EJ287" s="85"/>
      <c r="EK287" s="85"/>
      <c r="EL287" s="85"/>
      <c r="EM287" s="85"/>
      <c r="EN287" s="85"/>
      <c r="EO287" s="85"/>
      <c r="EP287" s="85"/>
      <c r="EQ287" s="85"/>
      <c r="ER287" s="85"/>
      <c r="ES287" s="85"/>
      <c r="ET287" s="85"/>
      <c r="EU287" s="85"/>
      <c r="EV287" s="85"/>
      <c r="EW287" s="85"/>
      <c r="EX287" s="85"/>
      <c r="EY287" s="85"/>
      <c r="EZ287" s="85"/>
      <c r="FA287" s="85"/>
      <c r="FB287" s="85"/>
      <c r="FC287" s="85"/>
    </row>
    <row r="288" spans="25:159" x14ac:dyDescent="0.2"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  <c r="DV288" s="85"/>
      <c r="DW288" s="85"/>
      <c r="DX288" s="85"/>
      <c r="DY288" s="85"/>
      <c r="DZ288" s="85"/>
      <c r="EA288" s="85"/>
      <c r="EB288" s="85"/>
      <c r="EC288" s="85"/>
      <c r="ED288" s="85"/>
      <c r="EE288" s="85"/>
      <c r="EF288" s="85"/>
      <c r="EG288" s="85"/>
      <c r="EH288" s="85"/>
      <c r="EI288" s="85"/>
      <c r="EJ288" s="85"/>
      <c r="EK288" s="85"/>
      <c r="EL288" s="85"/>
      <c r="EM288" s="85"/>
      <c r="EN288" s="85"/>
      <c r="EO288" s="85"/>
      <c r="EP288" s="85"/>
      <c r="EQ288" s="85"/>
      <c r="ER288" s="85"/>
      <c r="ES288" s="85"/>
      <c r="ET288" s="85"/>
      <c r="EU288" s="85"/>
      <c r="EV288" s="85"/>
      <c r="EW288" s="85"/>
      <c r="EX288" s="85"/>
      <c r="EY288" s="85"/>
      <c r="EZ288" s="85"/>
      <c r="FA288" s="85"/>
      <c r="FB288" s="85"/>
      <c r="FC288" s="85"/>
    </row>
    <row r="289" spans="25:159" x14ac:dyDescent="0.2"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85"/>
      <c r="DX289" s="85"/>
      <c r="DY289" s="85"/>
      <c r="DZ289" s="85"/>
      <c r="EA289" s="85"/>
      <c r="EB289" s="85"/>
      <c r="EC289" s="85"/>
      <c r="ED289" s="85"/>
      <c r="EE289" s="85"/>
      <c r="EF289" s="85"/>
      <c r="EG289" s="85"/>
      <c r="EH289" s="85"/>
      <c r="EI289" s="85"/>
      <c r="EJ289" s="85"/>
      <c r="EK289" s="85"/>
      <c r="EL289" s="85"/>
      <c r="EM289" s="85"/>
      <c r="EN289" s="85"/>
      <c r="EO289" s="85"/>
      <c r="EP289" s="85"/>
      <c r="EQ289" s="85"/>
      <c r="ER289" s="85"/>
      <c r="ES289" s="85"/>
      <c r="ET289" s="85"/>
      <c r="EU289" s="85"/>
      <c r="EV289" s="85"/>
      <c r="EW289" s="85"/>
      <c r="EX289" s="85"/>
      <c r="EY289" s="85"/>
      <c r="EZ289" s="85"/>
      <c r="FA289" s="85"/>
      <c r="FB289" s="85"/>
      <c r="FC289" s="85"/>
    </row>
    <row r="290" spans="25:159" x14ac:dyDescent="0.2"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85"/>
      <c r="DX290" s="85"/>
      <c r="DY290" s="85"/>
      <c r="DZ290" s="85"/>
      <c r="EA290" s="85"/>
      <c r="EB290" s="85"/>
      <c r="EC290" s="85"/>
      <c r="ED290" s="85"/>
      <c r="EE290" s="85"/>
      <c r="EF290" s="85"/>
      <c r="EG290" s="85"/>
      <c r="EH290" s="85"/>
      <c r="EI290" s="85"/>
      <c r="EJ290" s="85"/>
      <c r="EK290" s="85"/>
      <c r="EL290" s="85"/>
      <c r="EM290" s="85"/>
      <c r="EN290" s="85"/>
      <c r="EO290" s="85"/>
      <c r="EP290" s="85"/>
      <c r="EQ290" s="85"/>
      <c r="ER290" s="85"/>
      <c r="ES290" s="85"/>
      <c r="ET290" s="85"/>
      <c r="EU290" s="85"/>
      <c r="EV290" s="85"/>
      <c r="EW290" s="85"/>
      <c r="EX290" s="85"/>
      <c r="EY290" s="85"/>
      <c r="EZ290" s="85"/>
      <c r="FA290" s="85"/>
      <c r="FB290" s="85"/>
      <c r="FC290" s="85"/>
    </row>
    <row r="291" spans="25:159" x14ac:dyDescent="0.2"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85"/>
      <c r="DX291" s="85"/>
      <c r="DY291" s="85"/>
      <c r="DZ291" s="85"/>
      <c r="EA291" s="85"/>
      <c r="EB291" s="85"/>
      <c r="EC291" s="85"/>
      <c r="ED291" s="85"/>
      <c r="EE291" s="85"/>
      <c r="EF291" s="85"/>
      <c r="EG291" s="85"/>
      <c r="EH291" s="85"/>
      <c r="EI291" s="85"/>
      <c r="EJ291" s="85"/>
      <c r="EK291" s="85"/>
      <c r="EL291" s="85"/>
      <c r="EM291" s="85"/>
      <c r="EN291" s="85"/>
      <c r="EO291" s="85"/>
      <c r="EP291" s="85"/>
      <c r="EQ291" s="85"/>
      <c r="ER291" s="85"/>
      <c r="ES291" s="85"/>
      <c r="ET291" s="85"/>
      <c r="EU291" s="85"/>
      <c r="EV291" s="85"/>
      <c r="EW291" s="85"/>
      <c r="EX291" s="85"/>
      <c r="EY291" s="85"/>
      <c r="EZ291" s="85"/>
      <c r="FA291" s="85"/>
      <c r="FB291" s="85"/>
      <c r="FC291" s="85"/>
    </row>
    <row r="292" spans="25:159" x14ac:dyDescent="0.2"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85"/>
      <c r="DX292" s="85"/>
      <c r="DY292" s="85"/>
      <c r="DZ292" s="85"/>
      <c r="EA292" s="85"/>
      <c r="EB292" s="85"/>
      <c r="EC292" s="85"/>
      <c r="ED292" s="85"/>
      <c r="EE292" s="85"/>
      <c r="EF292" s="85"/>
      <c r="EG292" s="85"/>
      <c r="EH292" s="85"/>
      <c r="EI292" s="85"/>
      <c r="EJ292" s="85"/>
      <c r="EK292" s="85"/>
      <c r="EL292" s="85"/>
      <c r="EM292" s="85"/>
      <c r="EN292" s="85"/>
      <c r="EO292" s="85"/>
      <c r="EP292" s="85"/>
      <c r="EQ292" s="85"/>
      <c r="ER292" s="85"/>
      <c r="ES292" s="85"/>
      <c r="ET292" s="85"/>
      <c r="EU292" s="85"/>
      <c r="EV292" s="85"/>
      <c r="EW292" s="85"/>
      <c r="EX292" s="85"/>
      <c r="EY292" s="85"/>
      <c r="EZ292" s="85"/>
      <c r="FA292" s="85"/>
      <c r="FB292" s="85"/>
      <c r="FC292" s="85"/>
    </row>
    <row r="293" spans="25:159" x14ac:dyDescent="0.2"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85"/>
      <c r="DX293" s="85"/>
      <c r="DY293" s="85"/>
      <c r="DZ293" s="85"/>
      <c r="EA293" s="85"/>
      <c r="EB293" s="85"/>
      <c r="EC293" s="85"/>
      <c r="ED293" s="85"/>
      <c r="EE293" s="85"/>
      <c r="EF293" s="85"/>
      <c r="EG293" s="85"/>
      <c r="EH293" s="85"/>
      <c r="EI293" s="85"/>
      <c r="EJ293" s="85"/>
      <c r="EK293" s="85"/>
      <c r="EL293" s="85"/>
      <c r="EM293" s="85"/>
      <c r="EN293" s="85"/>
      <c r="EO293" s="85"/>
      <c r="EP293" s="85"/>
      <c r="EQ293" s="85"/>
      <c r="ER293" s="85"/>
      <c r="ES293" s="85"/>
      <c r="ET293" s="85"/>
      <c r="EU293" s="85"/>
      <c r="EV293" s="85"/>
      <c r="EW293" s="85"/>
      <c r="EX293" s="85"/>
      <c r="EY293" s="85"/>
      <c r="EZ293" s="85"/>
      <c r="FA293" s="85"/>
      <c r="FB293" s="85"/>
      <c r="FC293" s="85"/>
    </row>
    <row r="294" spans="25:159" x14ac:dyDescent="0.2"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X294" s="85"/>
      <c r="DY294" s="85"/>
      <c r="DZ294" s="85"/>
      <c r="EA294" s="85"/>
      <c r="EB294" s="85"/>
      <c r="EC294" s="85"/>
      <c r="ED294" s="85"/>
      <c r="EE294" s="85"/>
      <c r="EF294" s="85"/>
      <c r="EG294" s="85"/>
      <c r="EH294" s="85"/>
      <c r="EI294" s="85"/>
      <c r="EJ294" s="85"/>
      <c r="EK294" s="85"/>
      <c r="EL294" s="85"/>
      <c r="EM294" s="85"/>
      <c r="EN294" s="85"/>
      <c r="EO294" s="85"/>
      <c r="EP294" s="85"/>
      <c r="EQ294" s="85"/>
      <c r="ER294" s="85"/>
      <c r="ES294" s="85"/>
      <c r="ET294" s="85"/>
      <c r="EU294" s="85"/>
      <c r="EV294" s="85"/>
      <c r="EW294" s="85"/>
      <c r="EX294" s="85"/>
      <c r="EY294" s="85"/>
      <c r="EZ294" s="85"/>
      <c r="FA294" s="85"/>
      <c r="FB294" s="85"/>
      <c r="FC294" s="85"/>
    </row>
    <row r="295" spans="25:159" x14ac:dyDescent="0.2"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  <c r="EE295" s="85"/>
      <c r="EF295" s="85"/>
      <c r="EG295" s="85"/>
      <c r="EH295" s="85"/>
      <c r="EI295" s="85"/>
      <c r="EJ295" s="85"/>
      <c r="EK295" s="85"/>
      <c r="EL295" s="85"/>
      <c r="EM295" s="85"/>
      <c r="EN295" s="85"/>
      <c r="EO295" s="85"/>
      <c r="EP295" s="85"/>
      <c r="EQ295" s="85"/>
      <c r="ER295" s="85"/>
      <c r="ES295" s="85"/>
      <c r="ET295" s="85"/>
      <c r="EU295" s="85"/>
      <c r="EV295" s="85"/>
      <c r="EW295" s="85"/>
      <c r="EX295" s="85"/>
      <c r="EY295" s="85"/>
      <c r="EZ295" s="85"/>
      <c r="FA295" s="85"/>
      <c r="FB295" s="85"/>
      <c r="FC295" s="85"/>
    </row>
    <row r="296" spans="25:159" x14ac:dyDescent="0.2"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85"/>
      <c r="DX296" s="85"/>
      <c r="DY296" s="85"/>
      <c r="DZ296" s="85"/>
      <c r="EA296" s="85"/>
      <c r="EB296" s="85"/>
      <c r="EC296" s="85"/>
      <c r="ED296" s="85"/>
      <c r="EE296" s="85"/>
      <c r="EF296" s="85"/>
      <c r="EG296" s="85"/>
      <c r="EH296" s="85"/>
      <c r="EI296" s="85"/>
      <c r="EJ296" s="85"/>
      <c r="EK296" s="85"/>
      <c r="EL296" s="85"/>
      <c r="EM296" s="85"/>
      <c r="EN296" s="85"/>
      <c r="EO296" s="85"/>
      <c r="EP296" s="85"/>
      <c r="EQ296" s="85"/>
      <c r="ER296" s="85"/>
      <c r="ES296" s="85"/>
      <c r="ET296" s="85"/>
      <c r="EU296" s="85"/>
      <c r="EV296" s="85"/>
      <c r="EW296" s="85"/>
      <c r="EX296" s="85"/>
      <c r="EY296" s="85"/>
      <c r="EZ296" s="85"/>
      <c r="FA296" s="85"/>
      <c r="FB296" s="85"/>
      <c r="FC296" s="85"/>
    </row>
    <row r="297" spans="25:159" x14ac:dyDescent="0.2"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85"/>
      <c r="DX297" s="85"/>
      <c r="DY297" s="85"/>
      <c r="DZ297" s="85"/>
      <c r="EA297" s="85"/>
      <c r="EB297" s="85"/>
      <c r="EC297" s="85"/>
      <c r="ED297" s="85"/>
      <c r="EE297" s="85"/>
      <c r="EF297" s="85"/>
      <c r="EG297" s="85"/>
      <c r="EH297" s="85"/>
      <c r="EI297" s="85"/>
      <c r="EJ297" s="85"/>
      <c r="EK297" s="85"/>
      <c r="EL297" s="85"/>
      <c r="EM297" s="85"/>
      <c r="EN297" s="85"/>
      <c r="EO297" s="85"/>
      <c r="EP297" s="85"/>
      <c r="EQ297" s="85"/>
      <c r="ER297" s="85"/>
      <c r="ES297" s="85"/>
      <c r="ET297" s="85"/>
      <c r="EU297" s="85"/>
      <c r="EV297" s="85"/>
      <c r="EW297" s="85"/>
      <c r="EX297" s="85"/>
      <c r="EY297" s="85"/>
      <c r="EZ297" s="85"/>
      <c r="FA297" s="85"/>
      <c r="FB297" s="85"/>
      <c r="FC297" s="85"/>
    </row>
    <row r="298" spans="25:159" x14ac:dyDescent="0.2"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  <c r="EE298" s="85"/>
      <c r="EF298" s="85"/>
      <c r="EG298" s="85"/>
      <c r="EH298" s="85"/>
      <c r="EI298" s="85"/>
      <c r="EJ298" s="85"/>
      <c r="EK298" s="85"/>
      <c r="EL298" s="85"/>
      <c r="EM298" s="85"/>
      <c r="EN298" s="85"/>
      <c r="EO298" s="85"/>
      <c r="EP298" s="85"/>
      <c r="EQ298" s="85"/>
      <c r="ER298" s="85"/>
      <c r="ES298" s="85"/>
      <c r="ET298" s="85"/>
      <c r="EU298" s="85"/>
      <c r="EV298" s="85"/>
      <c r="EW298" s="85"/>
      <c r="EX298" s="85"/>
      <c r="EY298" s="85"/>
      <c r="EZ298" s="85"/>
      <c r="FA298" s="85"/>
      <c r="FB298" s="85"/>
      <c r="FC298" s="85"/>
    </row>
    <row r="299" spans="25:159" x14ac:dyDescent="0.2"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  <c r="DV299" s="85"/>
      <c r="DW299" s="85"/>
      <c r="DX299" s="85"/>
      <c r="DY299" s="85"/>
      <c r="DZ299" s="85"/>
      <c r="EA299" s="85"/>
      <c r="EB299" s="85"/>
      <c r="EC299" s="85"/>
      <c r="ED299" s="85"/>
      <c r="EE299" s="85"/>
      <c r="EF299" s="85"/>
      <c r="EG299" s="85"/>
      <c r="EH299" s="85"/>
      <c r="EI299" s="85"/>
      <c r="EJ299" s="85"/>
      <c r="EK299" s="85"/>
      <c r="EL299" s="85"/>
      <c r="EM299" s="85"/>
      <c r="EN299" s="85"/>
      <c r="EO299" s="85"/>
      <c r="EP299" s="85"/>
      <c r="EQ299" s="85"/>
      <c r="ER299" s="85"/>
      <c r="ES299" s="85"/>
      <c r="ET299" s="85"/>
      <c r="EU299" s="85"/>
      <c r="EV299" s="85"/>
      <c r="EW299" s="85"/>
      <c r="EX299" s="85"/>
      <c r="EY299" s="85"/>
      <c r="EZ299" s="85"/>
      <c r="FA299" s="85"/>
      <c r="FB299" s="85"/>
      <c r="FC299" s="85"/>
    </row>
    <row r="300" spans="25:159" x14ac:dyDescent="0.2"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  <c r="DV300" s="85"/>
      <c r="DW300" s="85"/>
      <c r="DX300" s="85"/>
      <c r="DY300" s="85"/>
      <c r="DZ300" s="85"/>
      <c r="EA300" s="85"/>
      <c r="EB300" s="85"/>
      <c r="EC300" s="85"/>
      <c r="ED300" s="85"/>
      <c r="EE300" s="85"/>
      <c r="EF300" s="85"/>
      <c r="EG300" s="85"/>
      <c r="EH300" s="85"/>
      <c r="EI300" s="85"/>
      <c r="EJ300" s="85"/>
      <c r="EK300" s="85"/>
      <c r="EL300" s="85"/>
      <c r="EM300" s="85"/>
      <c r="EN300" s="85"/>
      <c r="EO300" s="85"/>
      <c r="EP300" s="85"/>
      <c r="EQ300" s="85"/>
      <c r="ER300" s="85"/>
      <c r="ES300" s="85"/>
      <c r="ET300" s="85"/>
      <c r="EU300" s="85"/>
      <c r="EV300" s="85"/>
      <c r="EW300" s="85"/>
      <c r="EX300" s="85"/>
      <c r="EY300" s="85"/>
      <c r="EZ300" s="85"/>
      <c r="FA300" s="85"/>
      <c r="FB300" s="85"/>
      <c r="FC300" s="85"/>
    </row>
    <row r="301" spans="25:159" x14ac:dyDescent="0.2"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  <c r="DV301" s="85"/>
      <c r="DW301" s="85"/>
      <c r="DX301" s="85"/>
      <c r="DY301" s="85"/>
      <c r="DZ301" s="85"/>
      <c r="EA301" s="85"/>
      <c r="EB301" s="85"/>
      <c r="EC301" s="85"/>
      <c r="ED301" s="85"/>
      <c r="EE301" s="85"/>
      <c r="EF301" s="85"/>
      <c r="EG301" s="85"/>
      <c r="EH301" s="85"/>
      <c r="EI301" s="85"/>
      <c r="EJ301" s="85"/>
      <c r="EK301" s="85"/>
      <c r="EL301" s="85"/>
      <c r="EM301" s="85"/>
      <c r="EN301" s="85"/>
      <c r="EO301" s="85"/>
      <c r="EP301" s="85"/>
      <c r="EQ301" s="85"/>
      <c r="ER301" s="85"/>
      <c r="ES301" s="85"/>
      <c r="ET301" s="85"/>
      <c r="EU301" s="85"/>
      <c r="EV301" s="85"/>
      <c r="EW301" s="85"/>
      <c r="EX301" s="85"/>
      <c r="EY301" s="85"/>
      <c r="EZ301" s="85"/>
      <c r="FA301" s="85"/>
      <c r="FB301" s="85"/>
      <c r="FC301" s="85"/>
    </row>
    <row r="302" spans="25:159" x14ac:dyDescent="0.2"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  <c r="DV302" s="85"/>
      <c r="DW302" s="85"/>
      <c r="DX302" s="85"/>
      <c r="DY302" s="85"/>
      <c r="DZ302" s="85"/>
      <c r="EA302" s="85"/>
      <c r="EB302" s="85"/>
      <c r="EC302" s="85"/>
      <c r="ED302" s="85"/>
      <c r="EE302" s="85"/>
      <c r="EF302" s="85"/>
      <c r="EG302" s="85"/>
      <c r="EH302" s="85"/>
      <c r="EI302" s="85"/>
      <c r="EJ302" s="85"/>
      <c r="EK302" s="85"/>
      <c r="EL302" s="85"/>
      <c r="EM302" s="85"/>
      <c r="EN302" s="85"/>
      <c r="EO302" s="85"/>
      <c r="EP302" s="85"/>
      <c r="EQ302" s="85"/>
      <c r="ER302" s="85"/>
      <c r="ES302" s="85"/>
      <c r="ET302" s="85"/>
      <c r="EU302" s="85"/>
      <c r="EV302" s="85"/>
      <c r="EW302" s="85"/>
      <c r="EX302" s="85"/>
      <c r="EY302" s="85"/>
      <c r="EZ302" s="85"/>
      <c r="FA302" s="85"/>
      <c r="FB302" s="85"/>
      <c r="FC302" s="85"/>
    </row>
    <row r="303" spans="25:159" x14ac:dyDescent="0.2"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  <c r="DV303" s="85"/>
      <c r="DW303" s="85"/>
      <c r="DX303" s="85"/>
      <c r="DY303" s="85"/>
      <c r="DZ303" s="85"/>
      <c r="EA303" s="85"/>
      <c r="EB303" s="85"/>
      <c r="EC303" s="85"/>
      <c r="ED303" s="85"/>
      <c r="EE303" s="85"/>
      <c r="EF303" s="85"/>
      <c r="EG303" s="85"/>
      <c r="EH303" s="85"/>
      <c r="EI303" s="85"/>
      <c r="EJ303" s="85"/>
      <c r="EK303" s="85"/>
      <c r="EL303" s="85"/>
      <c r="EM303" s="85"/>
      <c r="EN303" s="85"/>
      <c r="EO303" s="85"/>
      <c r="EP303" s="85"/>
      <c r="EQ303" s="85"/>
      <c r="ER303" s="85"/>
      <c r="ES303" s="85"/>
      <c r="ET303" s="85"/>
      <c r="EU303" s="85"/>
      <c r="EV303" s="85"/>
      <c r="EW303" s="85"/>
      <c r="EX303" s="85"/>
      <c r="EY303" s="85"/>
      <c r="EZ303" s="85"/>
      <c r="FA303" s="85"/>
      <c r="FB303" s="85"/>
      <c r="FC303" s="85"/>
    </row>
    <row r="304" spans="25:159" x14ac:dyDescent="0.2"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85"/>
      <c r="DX304" s="85"/>
      <c r="DY304" s="85"/>
      <c r="DZ304" s="85"/>
      <c r="EA304" s="85"/>
      <c r="EB304" s="85"/>
      <c r="EC304" s="85"/>
      <c r="ED304" s="85"/>
      <c r="EE304" s="85"/>
      <c r="EF304" s="85"/>
      <c r="EG304" s="85"/>
      <c r="EH304" s="85"/>
      <c r="EI304" s="85"/>
      <c r="EJ304" s="85"/>
      <c r="EK304" s="85"/>
      <c r="EL304" s="85"/>
      <c r="EM304" s="85"/>
      <c r="EN304" s="85"/>
      <c r="EO304" s="85"/>
      <c r="EP304" s="85"/>
      <c r="EQ304" s="85"/>
      <c r="ER304" s="85"/>
      <c r="ES304" s="85"/>
      <c r="ET304" s="85"/>
      <c r="EU304" s="85"/>
      <c r="EV304" s="85"/>
      <c r="EW304" s="85"/>
      <c r="EX304" s="85"/>
      <c r="EY304" s="85"/>
      <c r="EZ304" s="85"/>
      <c r="FA304" s="85"/>
      <c r="FB304" s="85"/>
      <c r="FC304" s="85"/>
    </row>
    <row r="305" spans="25:159" x14ac:dyDescent="0.2"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  <c r="DV305" s="85"/>
      <c r="DW305" s="85"/>
      <c r="DX305" s="85"/>
      <c r="DY305" s="85"/>
      <c r="DZ305" s="85"/>
      <c r="EA305" s="85"/>
      <c r="EB305" s="85"/>
      <c r="EC305" s="85"/>
      <c r="ED305" s="85"/>
      <c r="EE305" s="85"/>
      <c r="EF305" s="85"/>
      <c r="EG305" s="85"/>
      <c r="EH305" s="85"/>
      <c r="EI305" s="85"/>
      <c r="EJ305" s="85"/>
      <c r="EK305" s="85"/>
      <c r="EL305" s="85"/>
      <c r="EM305" s="85"/>
      <c r="EN305" s="85"/>
      <c r="EO305" s="85"/>
      <c r="EP305" s="85"/>
      <c r="EQ305" s="85"/>
      <c r="ER305" s="85"/>
      <c r="ES305" s="85"/>
      <c r="ET305" s="85"/>
      <c r="EU305" s="85"/>
      <c r="EV305" s="85"/>
      <c r="EW305" s="85"/>
      <c r="EX305" s="85"/>
      <c r="EY305" s="85"/>
      <c r="EZ305" s="85"/>
      <c r="FA305" s="85"/>
      <c r="FB305" s="85"/>
      <c r="FC305" s="85"/>
    </row>
    <row r="306" spans="25:159" x14ac:dyDescent="0.2"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  <c r="DV306" s="85"/>
      <c r="DW306" s="85"/>
      <c r="DX306" s="85"/>
      <c r="DY306" s="85"/>
      <c r="DZ306" s="85"/>
      <c r="EA306" s="85"/>
      <c r="EB306" s="85"/>
      <c r="EC306" s="85"/>
      <c r="ED306" s="85"/>
      <c r="EE306" s="85"/>
      <c r="EF306" s="85"/>
      <c r="EG306" s="85"/>
      <c r="EH306" s="85"/>
      <c r="EI306" s="85"/>
      <c r="EJ306" s="85"/>
      <c r="EK306" s="85"/>
      <c r="EL306" s="85"/>
      <c r="EM306" s="85"/>
      <c r="EN306" s="85"/>
      <c r="EO306" s="85"/>
      <c r="EP306" s="85"/>
      <c r="EQ306" s="85"/>
      <c r="ER306" s="85"/>
      <c r="ES306" s="85"/>
      <c r="ET306" s="85"/>
      <c r="EU306" s="85"/>
      <c r="EV306" s="85"/>
      <c r="EW306" s="85"/>
      <c r="EX306" s="85"/>
      <c r="EY306" s="85"/>
      <c r="EZ306" s="85"/>
      <c r="FA306" s="85"/>
      <c r="FB306" s="85"/>
      <c r="FC306" s="85"/>
    </row>
    <row r="307" spans="25:159" x14ac:dyDescent="0.2"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  <c r="DV307" s="85"/>
      <c r="DW307" s="85"/>
      <c r="DX307" s="85"/>
      <c r="DY307" s="85"/>
      <c r="DZ307" s="85"/>
      <c r="EA307" s="85"/>
      <c r="EB307" s="85"/>
      <c r="EC307" s="85"/>
      <c r="ED307" s="85"/>
      <c r="EE307" s="85"/>
      <c r="EF307" s="85"/>
      <c r="EG307" s="85"/>
      <c r="EH307" s="85"/>
      <c r="EI307" s="85"/>
      <c r="EJ307" s="85"/>
      <c r="EK307" s="85"/>
      <c r="EL307" s="85"/>
      <c r="EM307" s="85"/>
      <c r="EN307" s="85"/>
      <c r="EO307" s="85"/>
      <c r="EP307" s="85"/>
      <c r="EQ307" s="85"/>
      <c r="ER307" s="85"/>
      <c r="ES307" s="85"/>
      <c r="ET307" s="85"/>
      <c r="EU307" s="85"/>
      <c r="EV307" s="85"/>
      <c r="EW307" s="85"/>
      <c r="EX307" s="85"/>
      <c r="EY307" s="85"/>
      <c r="EZ307" s="85"/>
      <c r="FA307" s="85"/>
      <c r="FB307" s="85"/>
      <c r="FC307" s="85"/>
    </row>
    <row r="308" spans="25:159" x14ac:dyDescent="0.2"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85"/>
      <c r="DX308" s="85"/>
      <c r="DY308" s="85"/>
      <c r="DZ308" s="85"/>
      <c r="EA308" s="85"/>
      <c r="EB308" s="85"/>
      <c r="EC308" s="85"/>
      <c r="ED308" s="85"/>
      <c r="EE308" s="85"/>
      <c r="EF308" s="85"/>
      <c r="EG308" s="85"/>
      <c r="EH308" s="85"/>
      <c r="EI308" s="85"/>
      <c r="EJ308" s="85"/>
      <c r="EK308" s="85"/>
      <c r="EL308" s="85"/>
      <c r="EM308" s="85"/>
      <c r="EN308" s="85"/>
      <c r="EO308" s="85"/>
      <c r="EP308" s="85"/>
      <c r="EQ308" s="85"/>
      <c r="ER308" s="85"/>
      <c r="ES308" s="85"/>
      <c r="ET308" s="85"/>
      <c r="EU308" s="85"/>
      <c r="EV308" s="85"/>
      <c r="EW308" s="85"/>
      <c r="EX308" s="85"/>
      <c r="EY308" s="85"/>
      <c r="EZ308" s="85"/>
      <c r="FA308" s="85"/>
      <c r="FB308" s="85"/>
      <c r="FC308" s="85"/>
    </row>
    <row r="309" spans="25:159" x14ac:dyDescent="0.2"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</row>
    <row r="310" spans="25:159" x14ac:dyDescent="0.2"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  <c r="DN310" s="85"/>
      <c r="DO310" s="85"/>
      <c r="DP310" s="85"/>
      <c r="DQ310" s="85"/>
      <c r="DR310" s="85"/>
      <c r="DS310" s="85"/>
      <c r="DT310" s="85"/>
      <c r="DU310" s="85"/>
      <c r="DV310" s="85"/>
      <c r="DW310" s="85"/>
      <c r="DX310" s="85"/>
      <c r="DY310" s="85"/>
      <c r="DZ310" s="85"/>
      <c r="EA310" s="85"/>
      <c r="EB310" s="85"/>
      <c r="EC310" s="85"/>
      <c r="ED310" s="85"/>
      <c r="EE310" s="85"/>
      <c r="EF310" s="85"/>
      <c r="EG310" s="85"/>
      <c r="EH310" s="85"/>
      <c r="EI310" s="85"/>
      <c r="EJ310" s="85"/>
      <c r="EK310" s="85"/>
      <c r="EL310" s="85"/>
      <c r="EM310" s="85"/>
      <c r="EN310" s="85"/>
      <c r="EO310" s="85"/>
      <c r="EP310" s="85"/>
      <c r="EQ310" s="85"/>
      <c r="ER310" s="85"/>
      <c r="ES310" s="85"/>
      <c r="ET310" s="85"/>
      <c r="EU310" s="85"/>
      <c r="EV310" s="85"/>
      <c r="EW310" s="85"/>
      <c r="EX310" s="85"/>
      <c r="EY310" s="85"/>
      <c r="EZ310" s="85"/>
      <c r="FA310" s="85"/>
      <c r="FB310" s="85"/>
      <c r="FC310" s="85"/>
    </row>
    <row r="311" spans="25:159" x14ac:dyDescent="0.2"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  <c r="DN311" s="85"/>
      <c r="DO311" s="85"/>
      <c r="DP311" s="85"/>
      <c r="DQ311" s="85"/>
      <c r="DR311" s="85"/>
      <c r="DS311" s="85"/>
      <c r="DT311" s="85"/>
      <c r="DU311" s="85"/>
      <c r="DV311" s="85"/>
      <c r="DW311" s="85"/>
      <c r="DX311" s="85"/>
      <c r="DY311" s="85"/>
      <c r="DZ311" s="85"/>
      <c r="EA311" s="85"/>
      <c r="EB311" s="85"/>
      <c r="EC311" s="85"/>
      <c r="ED311" s="85"/>
      <c r="EE311" s="85"/>
      <c r="EF311" s="85"/>
      <c r="EG311" s="85"/>
      <c r="EH311" s="85"/>
      <c r="EI311" s="85"/>
      <c r="EJ311" s="85"/>
      <c r="EK311" s="85"/>
      <c r="EL311" s="85"/>
      <c r="EM311" s="85"/>
      <c r="EN311" s="85"/>
      <c r="EO311" s="85"/>
      <c r="EP311" s="85"/>
      <c r="EQ311" s="85"/>
      <c r="ER311" s="85"/>
      <c r="ES311" s="85"/>
      <c r="ET311" s="85"/>
      <c r="EU311" s="85"/>
      <c r="EV311" s="85"/>
      <c r="EW311" s="85"/>
      <c r="EX311" s="85"/>
      <c r="EY311" s="85"/>
      <c r="EZ311" s="85"/>
      <c r="FA311" s="85"/>
      <c r="FB311" s="85"/>
      <c r="FC311" s="85"/>
    </row>
    <row r="312" spans="25:159" x14ac:dyDescent="0.2"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/>
      <c r="DU312" s="85"/>
      <c r="DV312" s="85"/>
      <c r="DW312" s="85"/>
      <c r="DX312" s="85"/>
      <c r="DY312" s="85"/>
      <c r="DZ312" s="85"/>
      <c r="EA312" s="85"/>
      <c r="EB312" s="85"/>
      <c r="EC312" s="85"/>
      <c r="ED312" s="85"/>
      <c r="EE312" s="85"/>
      <c r="EF312" s="85"/>
      <c r="EG312" s="85"/>
      <c r="EH312" s="85"/>
      <c r="EI312" s="85"/>
      <c r="EJ312" s="85"/>
      <c r="EK312" s="85"/>
      <c r="EL312" s="85"/>
      <c r="EM312" s="85"/>
      <c r="EN312" s="85"/>
      <c r="EO312" s="85"/>
      <c r="EP312" s="85"/>
      <c r="EQ312" s="85"/>
      <c r="ER312" s="85"/>
      <c r="ES312" s="85"/>
      <c r="ET312" s="85"/>
      <c r="EU312" s="85"/>
      <c r="EV312" s="85"/>
      <c r="EW312" s="85"/>
      <c r="EX312" s="85"/>
      <c r="EY312" s="85"/>
      <c r="EZ312" s="85"/>
      <c r="FA312" s="85"/>
      <c r="FB312" s="85"/>
      <c r="FC312" s="85"/>
    </row>
    <row r="313" spans="25:159" x14ac:dyDescent="0.2"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  <c r="DV313" s="85"/>
      <c r="DW313" s="85"/>
      <c r="DX313" s="85"/>
      <c r="DY313" s="85"/>
      <c r="DZ313" s="85"/>
      <c r="EA313" s="85"/>
      <c r="EB313" s="85"/>
      <c r="EC313" s="85"/>
      <c r="ED313" s="85"/>
      <c r="EE313" s="85"/>
      <c r="EF313" s="85"/>
      <c r="EG313" s="85"/>
      <c r="EH313" s="85"/>
      <c r="EI313" s="85"/>
      <c r="EJ313" s="85"/>
      <c r="EK313" s="85"/>
      <c r="EL313" s="85"/>
      <c r="EM313" s="85"/>
      <c r="EN313" s="85"/>
      <c r="EO313" s="85"/>
      <c r="EP313" s="85"/>
      <c r="EQ313" s="85"/>
      <c r="ER313" s="85"/>
      <c r="ES313" s="85"/>
      <c r="ET313" s="85"/>
      <c r="EU313" s="85"/>
      <c r="EV313" s="85"/>
      <c r="EW313" s="85"/>
      <c r="EX313" s="85"/>
      <c r="EY313" s="85"/>
      <c r="EZ313" s="85"/>
      <c r="FA313" s="85"/>
      <c r="FB313" s="85"/>
      <c r="FC313" s="85"/>
    </row>
    <row r="314" spans="25:159" x14ac:dyDescent="0.2"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  <c r="EE314" s="85"/>
      <c r="EF314" s="85"/>
      <c r="EG314" s="85"/>
      <c r="EH314" s="85"/>
      <c r="EI314" s="85"/>
      <c r="EJ314" s="85"/>
      <c r="EK314" s="85"/>
      <c r="EL314" s="85"/>
      <c r="EM314" s="85"/>
      <c r="EN314" s="85"/>
      <c r="EO314" s="85"/>
      <c r="EP314" s="85"/>
      <c r="EQ314" s="85"/>
      <c r="ER314" s="85"/>
      <c r="ES314" s="85"/>
      <c r="ET314" s="85"/>
      <c r="EU314" s="85"/>
      <c r="EV314" s="85"/>
      <c r="EW314" s="85"/>
      <c r="EX314" s="85"/>
      <c r="EY314" s="85"/>
      <c r="EZ314" s="85"/>
      <c r="FA314" s="85"/>
      <c r="FB314" s="85"/>
      <c r="FC314" s="85"/>
    </row>
    <row r="315" spans="25:159" x14ac:dyDescent="0.2"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  <c r="DN315" s="85"/>
      <c r="DO315" s="85"/>
      <c r="DP315" s="85"/>
      <c r="DQ315" s="85"/>
      <c r="DR315" s="85"/>
      <c r="DS315" s="85"/>
      <c r="DT315" s="85"/>
      <c r="DU315" s="85"/>
      <c r="DV315" s="85"/>
      <c r="DW315" s="85"/>
      <c r="DX315" s="85"/>
      <c r="DY315" s="85"/>
      <c r="DZ315" s="85"/>
      <c r="EA315" s="85"/>
      <c r="EB315" s="85"/>
      <c r="EC315" s="85"/>
      <c r="ED315" s="85"/>
      <c r="EE315" s="85"/>
      <c r="EF315" s="85"/>
      <c r="EG315" s="85"/>
      <c r="EH315" s="85"/>
      <c r="EI315" s="85"/>
      <c r="EJ315" s="85"/>
      <c r="EK315" s="85"/>
      <c r="EL315" s="85"/>
      <c r="EM315" s="85"/>
      <c r="EN315" s="85"/>
      <c r="EO315" s="85"/>
      <c r="EP315" s="85"/>
      <c r="EQ315" s="85"/>
      <c r="ER315" s="85"/>
      <c r="ES315" s="85"/>
      <c r="ET315" s="85"/>
      <c r="EU315" s="85"/>
      <c r="EV315" s="85"/>
      <c r="EW315" s="85"/>
      <c r="EX315" s="85"/>
      <c r="EY315" s="85"/>
      <c r="EZ315" s="85"/>
      <c r="FA315" s="85"/>
      <c r="FB315" s="85"/>
      <c r="FC315" s="85"/>
    </row>
    <row r="316" spans="25:159" x14ac:dyDescent="0.2"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  <c r="DV316" s="85"/>
      <c r="DW316" s="85"/>
      <c r="DX316" s="85"/>
      <c r="DY316" s="85"/>
      <c r="DZ316" s="85"/>
      <c r="EA316" s="85"/>
      <c r="EB316" s="85"/>
      <c r="EC316" s="85"/>
      <c r="ED316" s="85"/>
      <c r="EE316" s="85"/>
      <c r="EF316" s="85"/>
      <c r="EG316" s="85"/>
      <c r="EH316" s="85"/>
      <c r="EI316" s="85"/>
      <c r="EJ316" s="85"/>
      <c r="EK316" s="85"/>
      <c r="EL316" s="85"/>
      <c r="EM316" s="85"/>
      <c r="EN316" s="85"/>
      <c r="EO316" s="85"/>
      <c r="EP316" s="85"/>
      <c r="EQ316" s="85"/>
      <c r="ER316" s="85"/>
      <c r="ES316" s="85"/>
      <c r="ET316" s="85"/>
      <c r="EU316" s="85"/>
      <c r="EV316" s="85"/>
      <c r="EW316" s="85"/>
      <c r="EX316" s="85"/>
      <c r="EY316" s="85"/>
      <c r="EZ316" s="85"/>
      <c r="FA316" s="85"/>
      <c r="FB316" s="85"/>
      <c r="FC316" s="85"/>
    </row>
    <row r="317" spans="25:159" x14ac:dyDescent="0.2"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  <c r="DV317" s="85"/>
      <c r="DW317" s="85"/>
      <c r="DX317" s="85"/>
      <c r="DY317" s="85"/>
      <c r="DZ317" s="85"/>
      <c r="EA317" s="85"/>
      <c r="EB317" s="85"/>
      <c r="EC317" s="85"/>
      <c r="ED317" s="85"/>
      <c r="EE317" s="85"/>
      <c r="EF317" s="85"/>
      <c r="EG317" s="85"/>
      <c r="EH317" s="85"/>
      <c r="EI317" s="85"/>
      <c r="EJ317" s="85"/>
      <c r="EK317" s="85"/>
      <c r="EL317" s="85"/>
      <c r="EM317" s="85"/>
      <c r="EN317" s="85"/>
      <c r="EO317" s="85"/>
      <c r="EP317" s="85"/>
      <c r="EQ317" s="85"/>
      <c r="ER317" s="85"/>
      <c r="ES317" s="85"/>
      <c r="ET317" s="85"/>
      <c r="EU317" s="85"/>
      <c r="EV317" s="85"/>
      <c r="EW317" s="85"/>
      <c r="EX317" s="85"/>
      <c r="EY317" s="85"/>
      <c r="EZ317" s="85"/>
      <c r="FA317" s="85"/>
      <c r="FB317" s="85"/>
      <c r="FC317" s="85"/>
    </row>
    <row r="318" spans="25:159" x14ac:dyDescent="0.2"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  <c r="DV318" s="85"/>
      <c r="DW318" s="85"/>
      <c r="DX318" s="85"/>
      <c r="DY318" s="85"/>
      <c r="DZ318" s="85"/>
      <c r="EA318" s="85"/>
      <c r="EB318" s="85"/>
      <c r="EC318" s="85"/>
      <c r="ED318" s="85"/>
      <c r="EE318" s="85"/>
      <c r="EF318" s="85"/>
      <c r="EG318" s="85"/>
      <c r="EH318" s="85"/>
      <c r="EI318" s="85"/>
      <c r="EJ318" s="85"/>
      <c r="EK318" s="85"/>
      <c r="EL318" s="85"/>
      <c r="EM318" s="85"/>
      <c r="EN318" s="85"/>
      <c r="EO318" s="85"/>
      <c r="EP318" s="85"/>
      <c r="EQ318" s="85"/>
      <c r="ER318" s="85"/>
      <c r="ES318" s="85"/>
      <c r="ET318" s="85"/>
      <c r="EU318" s="85"/>
      <c r="EV318" s="85"/>
      <c r="EW318" s="85"/>
      <c r="EX318" s="85"/>
      <c r="EY318" s="85"/>
      <c r="EZ318" s="85"/>
      <c r="FA318" s="85"/>
      <c r="FB318" s="85"/>
      <c r="FC318" s="85"/>
    </row>
    <row r="319" spans="25:159" x14ac:dyDescent="0.2"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  <c r="DV319" s="85"/>
      <c r="DW319" s="85"/>
      <c r="DX319" s="85"/>
      <c r="DY319" s="85"/>
      <c r="DZ319" s="85"/>
      <c r="EA319" s="85"/>
      <c r="EB319" s="85"/>
      <c r="EC319" s="85"/>
      <c r="ED319" s="85"/>
      <c r="EE319" s="85"/>
      <c r="EF319" s="85"/>
      <c r="EG319" s="85"/>
      <c r="EH319" s="85"/>
      <c r="EI319" s="85"/>
      <c r="EJ319" s="85"/>
      <c r="EK319" s="85"/>
      <c r="EL319" s="85"/>
      <c r="EM319" s="85"/>
      <c r="EN319" s="85"/>
      <c r="EO319" s="85"/>
      <c r="EP319" s="85"/>
      <c r="EQ319" s="85"/>
      <c r="ER319" s="85"/>
      <c r="ES319" s="85"/>
      <c r="ET319" s="85"/>
      <c r="EU319" s="85"/>
      <c r="EV319" s="85"/>
      <c r="EW319" s="85"/>
      <c r="EX319" s="85"/>
      <c r="EY319" s="85"/>
      <c r="EZ319" s="85"/>
      <c r="FA319" s="85"/>
      <c r="FB319" s="85"/>
      <c r="FC319" s="85"/>
    </row>
    <row r="320" spans="25:159" x14ac:dyDescent="0.2"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  <c r="DV320" s="85"/>
      <c r="DW320" s="85"/>
      <c r="DX320" s="85"/>
      <c r="DY320" s="85"/>
      <c r="DZ320" s="85"/>
      <c r="EA320" s="85"/>
      <c r="EB320" s="85"/>
      <c r="EC320" s="85"/>
      <c r="ED320" s="85"/>
      <c r="EE320" s="85"/>
      <c r="EF320" s="85"/>
      <c r="EG320" s="85"/>
      <c r="EH320" s="85"/>
      <c r="EI320" s="85"/>
      <c r="EJ320" s="85"/>
      <c r="EK320" s="85"/>
      <c r="EL320" s="85"/>
      <c r="EM320" s="85"/>
      <c r="EN320" s="85"/>
      <c r="EO320" s="85"/>
      <c r="EP320" s="85"/>
      <c r="EQ320" s="85"/>
      <c r="ER320" s="85"/>
      <c r="ES320" s="85"/>
      <c r="ET320" s="85"/>
      <c r="EU320" s="85"/>
      <c r="EV320" s="85"/>
      <c r="EW320" s="85"/>
      <c r="EX320" s="85"/>
      <c r="EY320" s="85"/>
      <c r="EZ320" s="85"/>
      <c r="FA320" s="85"/>
      <c r="FB320" s="85"/>
      <c r="FC320" s="85"/>
    </row>
    <row r="321" spans="25:159" x14ac:dyDescent="0.2"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</row>
    <row r="322" spans="25:159" x14ac:dyDescent="0.2"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  <c r="DV322" s="85"/>
      <c r="DW322" s="85"/>
      <c r="DX322" s="85"/>
      <c r="DY322" s="85"/>
      <c r="DZ322" s="85"/>
      <c r="EA322" s="85"/>
      <c r="EB322" s="85"/>
      <c r="EC322" s="85"/>
      <c r="ED322" s="85"/>
      <c r="EE322" s="85"/>
      <c r="EF322" s="85"/>
      <c r="EG322" s="85"/>
      <c r="EH322" s="85"/>
      <c r="EI322" s="85"/>
      <c r="EJ322" s="85"/>
      <c r="EK322" s="85"/>
      <c r="EL322" s="85"/>
      <c r="EM322" s="85"/>
      <c r="EN322" s="85"/>
      <c r="EO322" s="85"/>
      <c r="EP322" s="85"/>
      <c r="EQ322" s="85"/>
      <c r="ER322" s="85"/>
      <c r="ES322" s="85"/>
      <c r="ET322" s="85"/>
      <c r="EU322" s="85"/>
      <c r="EV322" s="85"/>
      <c r="EW322" s="85"/>
      <c r="EX322" s="85"/>
      <c r="EY322" s="85"/>
      <c r="EZ322" s="85"/>
      <c r="FA322" s="85"/>
      <c r="FB322" s="85"/>
      <c r="FC322" s="85"/>
    </row>
    <row r="323" spans="25:159" x14ac:dyDescent="0.2"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  <c r="DV323" s="85"/>
      <c r="DW323" s="85"/>
      <c r="DX323" s="85"/>
      <c r="DY323" s="85"/>
      <c r="DZ323" s="85"/>
      <c r="EA323" s="85"/>
      <c r="EB323" s="85"/>
      <c r="EC323" s="85"/>
      <c r="ED323" s="85"/>
      <c r="EE323" s="85"/>
      <c r="EF323" s="85"/>
      <c r="EG323" s="85"/>
      <c r="EH323" s="85"/>
      <c r="EI323" s="85"/>
      <c r="EJ323" s="85"/>
      <c r="EK323" s="85"/>
      <c r="EL323" s="85"/>
      <c r="EM323" s="85"/>
      <c r="EN323" s="85"/>
      <c r="EO323" s="85"/>
      <c r="EP323" s="85"/>
      <c r="EQ323" s="85"/>
      <c r="ER323" s="85"/>
      <c r="ES323" s="85"/>
      <c r="ET323" s="85"/>
      <c r="EU323" s="85"/>
      <c r="EV323" s="85"/>
      <c r="EW323" s="85"/>
      <c r="EX323" s="85"/>
      <c r="EY323" s="85"/>
      <c r="EZ323" s="85"/>
      <c r="FA323" s="85"/>
      <c r="FB323" s="85"/>
      <c r="FC323" s="85"/>
    </row>
    <row r="324" spans="25:159" x14ac:dyDescent="0.2"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  <c r="DV324" s="85"/>
      <c r="DW324" s="85"/>
      <c r="DX324" s="85"/>
      <c r="DY324" s="85"/>
      <c r="DZ324" s="85"/>
      <c r="EA324" s="85"/>
      <c r="EB324" s="85"/>
      <c r="EC324" s="85"/>
      <c r="ED324" s="85"/>
      <c r="EE324" s="85"/>
      <c r="EF324" s="85"/>
      <c r="EG324" s="85"/>
      <c r="EH324" s="85"/>
      <c r="EI324" s="85"/>
      <c r="EJ324" s="85"/>
      <c r="EK324" s="85"/>
      <c r="EL324" s="85"/>
      <c r="EM324" s="85"/>
      <c r="EN324" s="85"/>
      <c r="EO324" s="85"/>
      <c r="EP324" s="85"/>
      <c r="EQ324" s="85"/>
      <c r="ER324" s="85"/>
      <c r="ES324" s="85"/>
      <c r="ET324" s="85"/>
      <c r="EU324" s="85"/>
      <c r="EV324" s="85"/>
      <c r="EW324" s="85"/>
      <c r="EX324" s="85"/>
      <c r="EY324" s="85"/>
      <c r="EZ324" s="85"/>
      <c r="FA324" s="85"/>
      <c r="FB324" s="85"/>
      <c r="FC324" s="85"/>
    </row>
    <row r="325" spans="25:159" x14ac:dyDescent="0.2"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/>
      <c r="DM325" s="85"/>
      <c r="DN325" s="85"/>
      <c r="DO325" s="85"/>
      <c r="DP325" s="85"/>
      <c r="DQ325" s="85"/>
      <c r="DR325" s="85"/>
      <c r="DS325" s="85"/>
      <c r="DT325" s="85"/>
      <c r="DU325" s="85"/>
      <c r="DV325" s="85"/>
      <c r="DW325" s="85"/>
      <c r="DX325" s="85"/>
      <c r="DY325" s="85"/>
      <c r="DZ325" s="85"/>
      <c r="EA325" s="85"/>
      <c r="EB325" s="85"/>
      <c r="EC325" s="85"/>
      <c r="ED325" s="85"/>
      <c r="EE325" s="85"/>
      <c r="EF325" s="85"/>
      <c r="EG325" s="85"/>
      <c r="EH325" s="85"/>
      <c r="EI325" s="85"/>
      <c r="EJ325" s="85"/>
      <c r="EK325" s="85"/>
      <c r="EL325" s="85"/>
      <c r="EM325" s="85"/>
      <c r="EN325" s="85"/>
      <c r="EO325" s="85"/>
      <c r="EP325" s="85"/>
      <c r="EQ325" s="85"/>
      <c r="ER325" s="85"/>
      <c r="ES325" s="85"/>
      <c r="ET325" s="85"/>
      <c r="EU325" s="85"/>
      <c r="EV325" s="85"/>
      <c r="EW325" s="85"/>
      <c r="EX325" s="85"/>
      <c r="EY325" s="85"/>
      <c r="EZ325" s="85"/>
      <c r="FA325" s="85"/>
      <c r="FB325" s="85"/>
      <c r="FC325" s="85"/>
    </row>
    <row r="326" spans="25:159" x14ac:dyDescent="0.2"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  <c r="DN326" s="85"/>
      <c r="DO326" s="85"/>
      <c r="DP326" s="85"/>
      <c r="DQ326" s="85"/>
      <c r="DR326" s="85"/>
      <c r="DS326" s="85"/>
      <c r="DT326" s="85"/>
      <c r="DU326" s="85"/>
      <c r="DV326" s="85"/>
      <c r="DW326" s="85"/>
      <c r="DX326" s="85"/>
      <c r="DY326" s="85"/>
      <c r="DZ326" s="85"/>
      <c r="EA326" s="85"/>
      <c r="EB326" s="85"/>
      <c r="EC326" s="85"/>
      <c r="ED326" s="85"/>
      <c r="EE326" s="85"/>
      <c r="EF326" s="85"/>
      <c r="EG326" s="85"/>
      <c r="EH326" s="85"/>
      <c r="EI326" s="85"/>
      <c r="EJ326" s="85"/>
      <c r="EK326" s="85"/>
      <c r="EL326" s="85"/>
      <c r="EM326" s="85"/>
      <c r="EN326" s="85"/>
      <c r="EO326" s="85"/>
      <c r="EP326" s="85"/>
      <c r="EQ326" s="85"/>
      <c r="ER326" s="85"/>
      <c r="ES326" s="85"/>
      <c r="ET326" s="85"/>
      <c r="EU326" s="85"/>
      <c r="EV326" s="85"/>
      <c r="EW326" s="85"/>
      <c r="EX326" s="85"/>
      <c r="EY326" s="85"/>
      <c r="EZ326" s="85"/>
      <c r="FA326" s="85"/>
      <c r="FB326" s="85"/>
      <c r="FC326" s="85"/>
    </row>
    <row r="327" spans="25:159" x14ac:dyDescent="0.2"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  <c r="DK327" s="85"/>
      <c r="DL327" s="85"/>
      <c r="DM327" s="85"/>
      <c r="DN327" s="85"/>
      <c r="DO327" s="85"/>
      <c r="DP327" s="85"/>
      <c r="DQ327" s="85"/>
      <c r="DR327" s="85"/>
      <c r="DS327" s="85"/>
      <c r="DT327" s="85"/>
      <c r="DU327" s="85"/>
      <c r="DV327" s="85"/>
      <c r="DW327" s="85"/>
      <c r="DX327" s="85"/>
      <c r="DY327" s="85"/>
      <c r="DZ327" s="85"/>
      <c r="EA327" s="85"/>
      <c r="EB327" s="85"/>
      <c r="EC327" s="85"/>
      <c r="ED327" s="85"/>
      <c r="EE327" s="85"/>
      <c r="EF327" s="85"/>
      <c r="EG327" s="85"/>
      <c r="EH327" s="85"/>
      <c r="EI327" s="85"/>
      <c r="EJ327" s="85"/>
      <c r="EK327" s="85"/>
      <c r="EL327" s="85"/>
      <c r="EM327" s="85"/>
      <c r="EN327" s="85"/>
      <c r="EO327" s="85"/>
      <c r="EP327" s="85"/>
      <c r="EQ327" s="85"/>
      <c r="ER327" s="85"/>
      <c r="ES327" s="85"/>
      <c r="ET327" s="85"/>
      <c r="EU327" s="85"/>
      <c r="EV327" s="85"/>
      <c r="EW327" s="85"/>
      <c r="EX327" s="85"/>
      <c r="EY327" s="85"/>
      <c r="EZ327" s="85"/>
      <c r="FA327" s="85"/>
      <c r="FB327" s="85"/>
      <c r="FC327" s="85"/>
    </row>
    <row r="328" spans="25:159" x14ac:dyDescent="0.2"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  <c r="DN328" s="85"/>
      <c r="DO328" s="85"/>
      <c r="DP328" s="85"/>
      <c r="DQ328" s="85"/>
      <c r="DR328" s="85"/>
      <c r="DS328" s="85"/>
      <c r="DT328" s="85"/>
      <c r="DU328" s="85"/>
      <c r="DV328" s="85"/>
      <c r="DW328" s="85"/>
      <c r="DX328" s="85"/>
      <c r="DY328" s="85"/>
      <c r="DZ328" s="85"/>
      <c r="EA328" s="85"/>
      <c r="EB328" s="85"/>
      <c r="EC328" s="85"/>
      <c r="ED328" s="85"/>
      <c r="EE328" s="85"/>
      <c r="EF328" s="85"/>
      <c r="EG328" s="85"/>
      <c r="EH328" s="85"/>
      <c r="EI328" s="85"/>
      <c r="EJ328" s="85"/>
      <c r="EK328" s="85"/>
      <c r="EL328" s="85"/>
      <c r="EM328" s="85"/>
      <c r="EN328" s="85"/>
      <c r="EO328" s="85"/>
      <c r="EP328" s="85"/>
      <c r="EQ328" s="85"/>
      <c r="ER328" s="85"/>
      <c r="ES328" s="85"/>
      <c r="ET328" s="85"/>
      <c r="EU328" s="85"/>
      <c r="EV328" s="85"/>
      <c r="EW328" s="85"/>
      <c r="EX328" s="85"/>
      <c r="EY328" s="85"/>
      <c r="EZ328" s="85"/>
      <c r="FA328" s="85"/>
      <c r="FB328" s="85"/>
      <c r="FC328" s="85"/>
    </row>
    <row r="329" spans="25:159" x14ac:dyDescent="0.2"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  <c r="DN329" s="85"/>
      <c r="DO329" s="85"/>
      <c r="DP329" s="85"/>
      <c r="DQ329" s="85"/>
      <c r="DR329" s="85"/>
      <c r="DS329" s="85"/>
      <c r="DT329" s="85"/>
      <c r="DU329" s="85"/>
      <c r="DV329" s="85"/>
      <c r="DW329" s="85"/>
      <c r="DX329" s="85"/>
      <c r="DY329" s="85"/>
      <c r="DZ329" s="85"/>
      <c r="EA329" s="85"/>
      <c r="EB329" s="85"/>
      <c r="EC329" s="85"/>
      <c r="ED329" s="85"/>
      <c r="EE329" s="85"/>
      <c r="EF329" s="85"/>
      <c r="EG329" s="85"/>
      <c r="EH329" s="85"/>
      <c r="EI329" s="85"/>
      <c r="EJ329" s="85"/>
      <c r="EK329" s="85"/>
      <c r="EL329" s="85"/>
      <c r="EM329" s="85"/>
      <c r="EN329" s="85"/>
      <c r="EO329" s="85"/>
      <c r="EP329" s="85"/>
      <c r="EQ329" s="85"/>
      <c r="ER329" s="85"/>
      <c r="ES329" s="85"/>
      <c r="ET329" s="85"/>
      <c r="EU329" s="85"/>
      <c r="EV329" s="85"/>
      <c r="EW329" s="85"/>
      <c r="EX329" s="85"/>
      <c r="EY329" s="85"/>
      <c r="EZ329" s="85"/>
      <c r="FA329" s="85"/>
      <c r="FB329" s="85"/>
      <c r="FC329" s="85"/>
    </row>
    <row r="330" spans="25:159" x14ac:dyDescent="0.2"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  <c r="DN330" s="85"/>
      <c r="DO330" s="85"/>
      <c r="DP330" s="85"/>
      <c r="DQ330" s="85"/>
      <c r="DR330" s="85"/>
      <c r="DS330" s="85"/>
      <c r="DT330" s="85"/>
      <c r="DU330" s="85"/>
      <c r="DV330" s="85"/>
      <c r="DW330" s="85"/>
      <c r="DX330" s="85"/>
      <c r="DY330" s="85"/>
      <c r="DZ330" s="85"/>
      <c r="EA330" s="85"/>
      <c r="EB330" s="85"/>
      <c r="EC330" s="85"/>
      <c r="ED330" s="85"/>
      <c r="EE330" s="85"/>
      <c r="EF330" s="85"/>
      <c r="EG330" s="85"/>
      <c r="EH330" s="85"/>
      <c r="EI330" s="85"/>
      <c r="EJ330" s="85"/>
      <c r="EK330" s="85"/>
      <c r="EL330" s="85"/>
      <c r="EM330" s="85"/>
      <c r="EN330" s="85"/>
      <c r="EO330" s="85"/>
      <c r="EP330" s="85"/>
      <c r="EQ330" s="85"/>
      <c r="ER330" s="85"/>
      <c r="ES330" s="85"/>
      <c r="ET330" s="85"/>
      <c r="EU330" s="85"/>
      <c r="EV330" s="85"/>
      <c r="EW330" s="85"/>
      <c r="EX330" s="85"/>
      <c r="EY330" s="85"/>
      <c r="EZ330" s="85"/>
      <c r="FA330" s="85"/>
      <c r="FB330" s="85"/>
      <c r="FC330" s="85"/>
    </row>
    <row r="331" spans="25:159" x14ac:dyDescent="0.2"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  <c r="DV331" s="85"/>
      <c r="DW331" s="85"/>
      <c r="DX331" s="85"/>
      <c r="DY331" s="85"/>
      <c r="DZ331" s="85"/>
      <c r="EA331" s="85"/>
      <c r="EB331" s="85"/>
      <c r="EC331" s="85"/>
      <c r="ED331" s="85"/>
      <c r="EE331" s="85"/>
      <c r="EF331" s="85"/>
      <c r="EG331" s="85"/>
      <c r="EH331" s="85"/>
      <c r="EI331" s="85"/>
      <c r="EJ331" s="85"/>
      <c r="EK331" s="85"/>
      <c r="EL331" s="85"/>
      <c r="EM331" s="85"/>
      <c r="EN331" s="85"/>
      <c r="EO331" s="85"/>
      <c r="EP331" s="85"/>
      <c r="EQ331" s="85"/>
      <c r="ER331" s="85"/>
      <c r="ES331" s="85"/>
      <c r="ET331" s="85"/>
      <c r="EU331" s="85"/>
      <c r="EV331" s="85"/>
      <c r="EW331" s="85"/>
      <c r="EX331" s="85"/>
      <c r="EY331" s="85"/>
      <c r="EZ331" s="85"/>
      <c r="FA331" s="85"/>
      <c r="FB331" s="85"/>
      <c r="FC331" s="85"/>
    </row>
    <row r="332" spans="25:159" x14ac:dyDescent="0.2"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  <c r="DN332" s="85"/>
      <c r="DO332" s="85"/>
      <c r="DP332" s="85"/>
      <c r="DQ332" s="85"/>
      <c r="DR332" s="85"/>
      <c r="DS332" s="85"/>
      <c r="DT332" s="85"/>
      <c r="DU332" s="85"/>
      <c r="DV332" s="85"/>
      <c r="DW332" s="85"/>
      <c r="DX332" s="85"/>
      <c r="DY332" s="85"/>
      <c r="DZ332" s="85"/>
      <c r="EA332" s="85"/>
      <c r="EB332" s="85"/>
      <c r="EC332" s="85"/>
      <c r="ED332" s="85"/>
      <c r="EE332" s="85"/>
      <c r="EF332" s="85"/>
      <c r="EG332" s="85"/>
      <c r="EH332" s="85"/>
      <c r="EI332" s="85"/>
      <c r="EJ332" s="85"/>
      <c r="EK332" s="85"/>
      <c r="EL332" s="85"/>
      <c r="EM332" s="85"/>
      <c r="EN332" s="85"/>
      <c r="EO332" s="85"/>
      <c r="EP332" s="85"/>
      <c r="EQ332" s="85"/>
      <c r="ER332" s="85"/>
      <c r="ES332" s="85"/>
      <c r="ET332" s="85"/>
      <c r="EU332" s="85"/>
      <c r="EV332" s="85"/>
      <c r="EW332" s="85"/>
      <c r="EX332" s="85"/>
      <c r="EY332" s="85"/>
      <c r="EZ332" s="85"/>
      <c r="FA332" s="85"/>
      <c r="FB332" s="85"/>
      <c r="FC332" s="85"/>
    </row>
    <row r="333" spans="25:159" x14ac:dyDescent="0.2"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  <c r="DN333" s="85"/>
      <c r="DO333" s="85"/>
      <c r="DP333" s="85"/>
      <c r="DQ333" s="85"/>
      <c r="DR333" s="85"/>
      <c r="DS333" s="85"/>
      <c r="DT333" s="85"/>
      <c r="DU333" s="85"/>
      <c r="DV333" s="85"/>
      <c r="DW333" s="85"/>
      <c r="DX333" s="85"/>
      <c r="DY333" s="85"/>
      <c r="DZ333" s="85"/>
      <c r="EA333" s="85"/>
      <c r="EB333" s="85"/>
      <c r="EC333" s="85"/>
      <c r="ED333" s="85"/>
      <c r="EE333" s="85"/>
      <c r="EF333" s="85"/>
      <c r="EG333" s="85"/>
      <c r="EH333" s="85"/>
      <c r="EI333" s="85"/>
      <c r="EJ333" s="85"/>
      <c r="EK333" s="85"/>
      <c r="EL333" s="85"/>
      <c r="EM333" s="85"/>
      <c r="EN333" s="85"/>
      <c r="EO333" s="85"/>
      <c r="EP333" s="85"/>
      <c r="EQ333" s="85"/>
      <c r="ER333" s="85"/>
      <c r="ES333" s="85"/>
      <c r="ET333" s="85"/>
      <c r="EU333" s="85"/>
      <c r="EV333" s="85"/>
      <c r="EW333" s="85"/>
      <c r="EX333" s="85"/>
      <c r="EY333" s="85"/>
      <c r="EZ333" s="85"/>
      <c r="FA333" s="85"/>
      <c r="FB333" s="85"/>
      <c r="FC333" s="85"/>
    </row>
    <row r="334" spans="25:159" x14ac:dyDescent="0.2"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  <c r="DN334" s="85"/>
      <c r="DO334" s="85"/>
      <c r="DP334" s="85"/>
      <c r="DQ334" s="85"/>
      <c r="DR334" s="85"/>
      <c r="DS334" s="85"/>
      <c r="DT334" s="85"/>
      <c r="DU334" s="85"/>
      <c r="DV334" s="85"/>
      <c r="DW334" s="85"/>
      <c r="DX334" s="85"/>
      <c r="DY334" s="85"/>
      <c r="DZ334" s="85"/>
      <c r="EA334" s="85"/>
      <c r="EB334" s="85"/>
      <c r="EC334" s="85"/>
      <c r="ED334" s="85"/>
      <c r="EE334" s="85"/>
      <c r="EF334" s="85"/>
      <c r="EG334" s="85"/>
      <c r="EH334" s="85"/>
      <c r="EI334" s="85"/>
      <c r="EJ334" s="85"/>
      <c r="EK334" s="85"/>
      <c r="EL334" s="85"/>
      <c r="EM334" s="85"/>
      <c r="EN334" s="85"/>
      <c r="EO334" s="85"/>
      <c r="EP334" s="85"/>
      <c r="EQ334" s="85"/>
      <c r="ER334" s="85"/>
      <c r="ES334" s="85"/>
      <c r="ET334" s="85"/>
      <c r="EU334" s="85"/>
      <c r="EV334" s="85"/>
      <c r="EW334" s="85"/>
      <c r="EX334" s="85"/>
      <c r="EY334" s="85"/>
      <c r="EZ334" s="85"/>
      <c r="FA334" s="85"/>
      <c r="FB334" s="85"/>
      <c r="FC334" s="85"/>
    </row>
    <row r="335" spans="25:159" x14ac:dyDescent="0.2"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5"/>
      <c r="DL335" s="85"/>
      <c r="DM335" s="85"/>
      <c r="DN335" s="85"/>
      <c r="DO335" s="85"/>
      <c r="DP335" s="85"/>
      <c r="DQ335" s="85"/>
      <c r="DR335" s="85"/>
      <c r="DS335" s="85"/>
      <c r="DT335" s="85"/>
      <c r="DU335" s="85"/>
      <c r="DV335" s="85"/>
      <c r="DW335" s="85"/>
      <c r="DX335" s="85"/>
      <c r="DY335" s="85"/>
      <c r="DZ335" s="85"/>
      <c r="EA335" s="85"/>
      <c r="EB335" s="85"/>
      <c r="EC335" s="85"/>
      <c r="ED335" s="85"/>
      <c r="EE335" s="85"/>
      <c r="EF335" s="85"/>
      <c r="EG335" s="85"/>
      <c r="EH335" s="85"/>
      <c r="EI335" s="85"/>
      <c r="EJ335" s="85"/>
      <c r="EK335" s="85"/>
      <c r="EL335" s="85"/>
      <c r="EM335" s="85"/>
      <c r="EN335" s="85"/>
      <c r="EO335" s="85"/>
      <c r="EP335" s="85"/>
      <c r="EQ335" s="85"/>
      <c r="ER335" s="85"/>
      <c r="ES335" s="85"/>
      <c r="ET335" s="85"/>
      <c r="EU335" s="85"/>
      <c r="EV335" s="85"/>
      <c r="EW335" s="85"/>
      <c r="EX335" s="85"/>
      <c r="EY335" s="85"/>
      <c r="EZ335" s="85"/>
      <c r="FA335" s="85"/>
      <c r="FB335" s="85"/>
      <c r="FC335" s="85"/>
    </row>
    <row r="336" spans="25:159" x14ac:dyDescent="0.2"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  <c r="DN336" s="85"/>
      <c r="DO336" s="85"/>
      <c r="DP336" s="85"/>
      <c r="DQ336" s="85"/>
      <c r="DR336" s="85"/>
      <c r="DS336" s="85"/>
      <c r="DT336" s="85"/>
      <c r="DU336" s="85"/>
      <c r="DV336" s="85"/>
      <c r="DW336" s="85"/>
      <c r="DX336" s="85"/>
      <c r="DY336" s="85"/>
      <c r="DZ336" s="85"/>
      <c r="EA336" s="85"/>
      <c r="EB336" s="85"/>
      <c r="EC336" s="85"/>
      <c r="ED336" s="85"/>
      <c r="EE336" s="85"/>
      <c r="EF336" s="85"/>
      <c r="EG336" s="85"/>
      <c r="EH336" s="85"/>
      <c r="EI336" s="85"/>
      <c r="EJ336" s="85"/>
      <c r="EK336" s="85"/>
      <c r="EL336" s="85"/>
      <c r="EM336" s="85"/>
      <c r="EN336" s="85"/>
      <c r="EO336" s="85"/>
      <c r="EP336" s="85"/>
      <c r="EQ336" s="85"/>
      <c r="ER336" s="85"/>
      <c r="ES336" s="85"/>
      <c r="ET336" s="85"/>
      <c r="EU336" s="85"/>
      <c r="EV336" s="85"/>
      <c r="EW336" s="85"/>
      <c r="EX336" s="85"/>
      <c r="EY336" s="85"/>
      <c r="EZ336" s="85"/>
      <c r="FA336" s="85"/>
      <c r="FB336" s="85"/>
      <c r="FC336" s="85"/>
    </row>
    <row r="337" spans="25:159" x14ac:dyDescent="0.2"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  <c r="DN337" s="85"/>
      <c r="DO337" s="85"/>
      <c r="DP337" s="85"/>
      <c r="DQ337" s="85"/>
      <c r="DR337" s="85"/>
      <c r="DS337" s="85"/>
      <c r="DT337" s="85"/>
      <c r="DU337" s="85"/>
      <c r="DV337" s="85"/>
      <c r="DW337" s="85"/>
      <c r="DX337" s="85"/>
      <c r="DY337" s="85"/>
      <c r="DZ337" s="85"/>
      <c r="EA337" s="85"/>
      <c r="EB337" s="85"/>
      <c r="EC337" s="85"/>
      <c r="ED337" s="85"/>
      <c r="EE337" s="85"/>
      <c r="EF337" s="85"/>
      <c r="EG337" s="85"/>
      <c r="EH337" s="85"/>
      <c r="EI337" s="85"/>
      <c r="EJ337" s="85"/>
      <c r="EK337" s="85"/>
      <c r="EL337" s="85"/>
      <c r="EM337" s="85"/>
      <c r="EN337" s="85"/>
      <c r="EO337" s="85"/>
      <c r="EP337" s="85"/>
      <c r="EQ337" s="85"/>
      <c r="ER337" s="85"/>
      <c r="ES337" s="85"/>
      <c r="ET337" s="85"/>
      <c r="EU337" s="85"/>
      <c r="EV337" s="85"/>
      <c r="EW337" s="85"/>
      <c r="EX337" s="85"/>
      <c r="EY337" s="85"/>
      <c r="EZ337" s="85"/>
      <c r="FA337" s="85"/>
      <c r="FB337" s="85"/>
      <c r="FC337" s="85"/>
    </row>
    <row r="338" spans="25:159" x14ac:dyDescent="0.2"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  <c r="DN338" s="85"/>
      <c r="DO338" s="85"/>
      <c r="DP338" s="85"/>
      <c r="DQ338" s="85"/>
      <c r="DR338" s="85"/>
      <c r="DS338" s="85"/>
      <c r="DT338" s="85"/>
      <c r="DU338" s="85"/>
      <c r="DV338" s="85"/>
      <c r="DW338" s="85"/>
      <c r="DX338" s="85"/>
      <c r="DY338" s="85"/>
      <c r="DZ338" s="85"/>
      <c r="EA338" s="85"/>
      <c r="EB338" s="85"/>
      <c r="EC338" s="85"/>
      <c r="ED338" s="85"/>
      <c r="EE338" s="85"/>
      <c r="EF338" s="85"/>
      <c r="EG338" s="85"/>
      <c r="EH338" s="85"/>
      <c r="EI338" s="85"/>
      <c r="EJ338" s="85"/>
      <c r="EK338" s="85"/>
      <c r="EL338" s="85"/>
      <c r="EM338" s="85"/>
      <c r="EN338" s="85"/>
      <c r="EO338" s="85"/>
      <c r="EP338" s="85"/>
      <c r="EQ338" s="85"/>
      <c r="ER338" s="85"/>
      <c r="ES338" s="85"/>
      <c r="ET338" s="85"/>
      <c r="EU338" s="85"/>
      <c r="EV338" s="85"/>
      <c r="EW338" s="85"/>
      <c r="EX338" s="85"/>
      <c r="EY338" s="85"/>
      <c r="EZ338" s="85"/>
      <c r="FA338" s="85"/>
      <c r="FB338" s="85"/>
      <c r="FC338" s="85"/>
    </row>
    <row r="339" spans="25:159" x14ac:dyDescent="0.2"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  <c r="DT339" s="85"/>
      <c r="DU339" s="85"/>
      <c r="DV339" s="85"/>
      <c r="DW339" s="85"/>
      <c r="DX339" s="85"/>
      <c r="DY339" s="85"/>
      <c r="DZ339" s="85"/>
      <c r="EA339" s="85"/>
      <c r="EB339" s="85"/>
      <c r="EC339" s="85"/>
      <c r="ED339" s="85"/>
      <c r="EE339" s="85"/>
      <c r="EF339" s="85"/>
      <c r="EG339" s="85"/>
      <c r="EH339" s="85"/>
      <c r="EI339" s="85"/>
      <c r="EJ339" s="85"/>
      <c r="EK339" s="85"/>
      <c r="EL339" s="85"/>
      <c r="EM339" s="85"/>
      <c r="EN339" s="85"/>
      <c r="EO339" s="85"/>
      <c r="EP339" s="85"/>
      <c r="EQ339" s="85"/>
      <c r="ER339" s="85"/>
      <c r="ES339" s="85"/>
      <c r="ET339" s="85"/>
      <c r="EU339" s="85"/>
      <c r="EV339" s="85"/>
      <c r="EW339" s="85"/>
      <c r="EX339" s="85"/>
      <c r="EY339" s="85"/>
      <c r="EZ339" s="85"/>
      <c r="FA339" s="85"/>
      <c r="FB339" s="85"/>
      <c r="FC339" s="85"/>
    </row>
    <row r="340" spans="25:159" x14ac:dyDescent="0.2"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  <c r="DN340" s="85"/>
      <c r="DO340" s="85"/>
      <c r="DP340" s="85"/>
      <c r="DQ340" s="85"/>
      <c r="DR340" s="85"/>
      <c r="DS340" s="85"/>
      <c r="DT340" s="85"/>
      <c r="DU340" s="85"/>
      <c r="DV340" s="85"/>
      <c r="DW340" s="85"/>
      <c r="DX340" s="85"/>
      <c r="DY340" s="85"/>
      <c r="DZ340" s="85"/>
      <c r="EA340" s="85"/>
      <c r="EB340" s="85"/>
      <c r="EC340" s="85"/>
      <c r="ED340" s="85"/>
      <c r="EE340" s="85"/>
      <c r="EF340" s="85"/>
      <c r="EG340" s="85"/>
      <c r="EH340" s="85"/>
      <c r="EI340" s="85"/>
      <c r="EJ340" s="85"/>
      <c r="EK340" s="85"/>
      <c r="EL340" s="85"/>
      <c r="EM340" s="85"/>
      <c r="EN340" s="85"/>
      <c r="EO340" s="85"/>
      <c r="EP340" s="85"/>
      <c r="EQ340" s="85"/>
      <c r="ER340" s="85"/>
      <c r="ES340" s="85"/>
      <c r="ET340" s="85"/>
      <c r="EU340" s="85"/>
      <c r="EV340" s="85"/>
      <c r="EW340" s="85"/>
      <c r="EX340" s="85"/>
      <c r="EY340" s="85"/>
      <c r="EZ340" s="85"/>
      <c r="FA340" s="85"/>
      <c r="FB340" s="85"/>
      <c r="FC340" s="85"/>
    </row>
    <row r="341" spans="25:159" x14ac:dyDescent="0.2"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  <c r="DV341" s="85"/>
      <c r="DW341" s="85"/>
      <c r="DX341" s="85"/>
      <c r="DY341" s="85"/>
      <c r="DZ341" s="85"/>
      <c r="EA341" s="85"/>
      <c r="EB341" s="85"/>
      <c r="EC341" s="85"/>
      <c r="ED341" s="85"/>
      <c r="EE341" s="85"/>
      <c r="EF341" s="85"/>
      <c r="EG341" s="85"/>
      <c r="EH341" s="85"/>
      <c r="EI341" s="85"/>
      <c r="EJ341" s="85"/>
      <c r="EK341" s="85"/>
      <c r="EL341" s="85"/>
      <c r="EM341" s="85"/>
      <c r="EN341" s="85"/>
      <c r="EO341" s="85"/>
      <c r="EP341" s="85"/>
      <c r="EQ341" s="85"/>
      <c r="ER341" s="85"/>
      <c r="ES341" s="85"/>
      <c r="ET341" s="85"/>
      <c r="EU341" s="85"/>
      <c r="EV341" s="85"/>
      <c r="EW341" s="85"/>
      <c r="EX341" s="85"/>
      <c r="EY341" s="85"/>
      <c r="EZ341" s="85"/>
      <c r="FA341" s="85"/>
      <c r="FB341" s="85"/>
      <c r="FC341" s="85"/>
    </row>
    <row r="342" spans="25:159" x14ac:dyDescent="0.2"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  <c r="DN342" s="85"/>
      <c r="DO342" s="85"/>
      <c r="DP342" s="85"/>
      <c r="DQ342" s="85"/>
      <c r="DR342" s="85"/>
      <c r="DS342" s="85"/>
      <c r="DT342" s="85"/>
      <c r="DU342" s="85"/>
      <c r="DV342" s="85"/>
      <c r="DW342" s="85"/>
      <c r="DX342" s="85"/>
      <c r="DY342" s="85"/>
      <c r="DZ342" s="85"/>
      <c r="EA342" s="85"/>
      <c r="EB342" s="85"/>
      <c r="EC342" s="85"/>
      <c r="ED342" s="85"/>
      <c r="EE342" s="85"/>
      <c r="EF342" s="85"/>
      <c r="EG342" s="85"/>
      <c r="EH342" s="85"/>
      <c r="EI342" s="85"/>
      <c r="EJ342" s="85"/>
      <c r="EK342" s="85"/>
      <c r="EL342" s="85"/>
      <c r="EM342" s="85"/>
      <c r="EN342" s="85"/>
      <c r="EO342" s="85"/>
      <c r="EP342" s="85"/>
      <c r="EQ342" s="85"/>
      <c r="ER342" s="85"/>
      <c r="ES342" s="85"/>
      <c r="ET342" s="85"/>
      <c r="EU342" s="85"/>
      <c r="EV342" s="85"/>
      <c r="EW342" s="85"/>
      <c r="EX342" s="85"/>
      <c r="EY342" s="85"/>
      <c r="EZ342" s="85"/>
      <c r="FA342" s="85"/>
      <c r="FB342" s="85"/>
      <c r="FC342" s="85"/>
    </row>
    <row r="343" spans="25:159" x14ac:dyDescent="0.2"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  <c r="DN343" s="85"/>
      <c r="DO343" s="85"/>
      <c r="DP343" s="85"/>
      <c r="DQ343" s="85"/>
      <c r="DR343" s="85"/>
      <c r="DS343" s="85"/>
      <c r="DT343" s="85"/>
      <c r="DU343" s="85"/>
      <c r="DV343" s="85"/>
      <c r="DW343" s="85"/>
      <c r="DX343" s="85"/>
      <c r="DY343" s="85"/>
      <c r="DZ343" s="85"/>
      <c r="EA343" s="85"/>
      <c r="EB343" s="85"/>
      <c r="EC343" s="85"/>
      <c r="ED343" s="85"/>
      <c r="EE343" s="85"/>
      <c r="EF343" s="85"/>
      <c r="EG343" s="85"/>
      <c r="EH343" s="85"/>
      <c r="EI343" s="85"/>
      <c r="EJ343" s="85"/>
      <c r="EK343" s="85"/>
      <c r="EL343" s="85"/>
      <c r="EM343" s="85"/>
      <c r="EN343" s="85"/>
      <c r="EO343" s="85"/>
      <c r="EP343" s="85"/>
      <c r="EQ343" s="85"/>
      <c r="ER343" s="85"/>
      <c r="ES343" s="85"/>
      <c r="ET343" s="85"/>
      <c r="EU343" s="85"/>
      <c r="EV343" s="85"/>
      <c r="EW343" s="85"/>
      <c r="EX343" s="85"/>
      <c r="EY343" s="85"/>
      <c r="EZ343" s="85"/>
      <c r="FA343" s="85"/>
      <c r="FB343" s="85"/>
      <c r="FC343" s="85"/>
    </row>
    <row r="344" spans="25:159" x14ac:dyDescent="0.2"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  <c r="DN344" s="85"/>
      <c r="DO344" s="85"/>
      <c r="DP344" s="85"/>
      <c r="DQ344" s="85"/>
      <c r="DR344" s="85"/>
      <c r="DS344" s="85"/>
      <c r="DT344" s="85"/>
      <c r="DU344" s="85"/>
      <c r="DV344" s="85"/>
      <c r="DW344" s="85"/>
      <c r="DX344" s="85"/>
      <c r="DY344" s="85"/>
      <c r="DZ344" s="85"/>
      <c r="EA344" s="85"/>
      <c r="EB344" s="85"/>
      <c r="EC344" s="85"/>
      <c r="ED344" s="85"/>
      <c r="EE344" s="85"/>
      <c r="EF344" s="85"/>
      <c r="EG344" s="85"/>
      <c r="EH344" s="85"/>
      <c r="EI344" s="85"/>
      <c r="EJ344" s="85"/>
      <c r="EK344" s="85"/>
      <c r="EL344" s="85"/>
      <c r="EM344" s="85"/>
      <c r="EN344" s="85"/>
      <c r="EO344" s="85"/>
      <c r="EP344" s="85"/>
      <c r="EQ344" s="85"/>
      <c r="ER344" s="85"/>
      <c r="ES344" s="85"/>
      <c r="ET344" s="85"/>
      <c r="EU344" s="85"/>
      <c r="EV344" s="85"/>
      <c r="EW344" s="85"/>
      <c r="EX344" s="85"/>
      <c r="EY344" s="85"/>
      <c r="EZ344" s="85"/>
      <c r="FA344" s="85"/>
      <c r="FB344" s="85"/>
      <c r="FC344" s="85"/>
    </row>
    <row r="345" spans="25:159" x14ac:dyDescent="0.2"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  <c r="DN345" s="85"/>
      <c r="DO345" s="85"/>
      <c r="DP345" s="85"/>
      <c r="DQ345" s="85"/>
      <c r="DR345" s="85"/>
      <c r="DS345" s="85"/>
      <c r="DT345" s="85"/>
      <c r="DU345" s="85"/>
      <c r="DV345" s="85"/>
      <c r="DW345" s="85"/>
      <c r="DX345" s="85"/>
      <c r="DY345" s="85"/>
      <c r="DZ345" s="85"/>
      <c r="EA345" s="85"/>
      <c r="EB345" s="85"/>
      <c r="EC345" s="85"/>
      <c r="ED345" s="85"/>
      <c r="EE345" s="85"/>
      <c r="EF345" s="85"/>
      <c r="EG345" s="85"/>
      <c r="EH345" s="85"/>
      <c r="EI345" s="85"/>
      <c r="EJ345" s="85"/>
      <c r="EK345" s="85"/>
      <c r="EL345" s="85"/>
      <c r="EM345" s="85"/>
      <c r="EN345" s="85"/>
      <c r="EO345" s="85"/>
      <c r="EP345" s="85"/>
      <c r="EQ345" s="85"/>
      <c r="ER345" s="85"/>
      <c r="ES345" s="85"/>
      <c r="ET345" s="85"/>
      <c r="EU345" s="85"/>
      <c r="EV345" s="85"/>
      <c r="EW345" s="85"/>
      <c r="EX345" s="85"/>
      <c r="EY345" s="85"/>
      <c r="EZ345" s="85"/>
      <c r="FA345" s="85"/>
      <c r="FB345" s="85"/>
      <c r="FC345" s="85"/>
    </row>
    <row r="346" spans="25:159" x14ac:dyDescent="0.2"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  <c r="DN346" s="85"/>
      <c r="DO346" s="85"/>
      <c r="DP346" s="85"/>
      <c r="DQ346" s="85"/>
      <c r="DR346" s="85"/>
      <c r="DS346" s="85"/>
      <c r="DT346" s="85"/>
      <c r="DU346" s="85"/>
      <c r="DV346" s="85"/>
      <c r="DW346" s="85"/>
      <c r="DX346" s="85"/>
      <c r="DY346" s="85"/>
      <c r="DZ346" s="85"/>
      <c r="EA346" s="85"/>
      <c r="EB346" s="85"/>
      <c r="EC346" s="85"/>
      <c r="ED346" s="85"/>
      <c r="EE346" s="85"/>
      <c r="EF346" s="85"/>
      <c r="EG346" s="85"/>
      <c r="EH346" s="85"/>
      <c r="EI346" s="85"/>
      <c r="EJ346" s="85"/>
      <c r="EK346" s="85"/>
      <c r="EL346" s="85"/>
      <c r="EM346" s="85"/>
      <c r="EN346" s="85"/>
      <c r="EO346" s="85"/>
      <c r="EP346" s="85"/>
      <c r="EQ346" s="85"/>
      <c r="ER346" s="85"/>
      <c r="ES346" s="85"/>
      <c r="ET346" s="85"/>
      <c r="EU346" s="85"/>
      <c r="EV346" s="85"/>
      <c r="EW346" s="85"/>
      <c r="EX346" s="85"/>
      <c r="EY346" s="85"/>
      <c r="EZ346" s="85"/>
      <c r="FA346" s="85"/>
      <c r="FB346" s="85"/>
      <c r="FC346" s="85"/>
    </row>
    <row r="347" spans="25:159" x14ac:dyDescent="0.2"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  <c r="DN347" s="85"/>
      <c r="DO347" s="85"/>
      <c r="DP347" s="85"/>
      <c r="DQ347" s="85"/>
      <c r="DR347" s="85"/>
      <c r="DS347" s="85"/>
      <c r="DT347" s="85"/>
      <c r="DU347" s="85"/>
      <c r="DV347" s="85"/>
      <c r="DW347" s="85"/>
      <c r="DX347" s="85"/>
      <c r="DY347" s="85"/>
      <c r="DZ347" s="85"/>
      <c r="EA347" s="85"/>
      <c r="EB347" s="85"/>
      <c r="EC347" s="85"/>
      <c r="ED347" s="85"/>
      <c r="EE347" s="85"/>
      <c r="EF347" s="85"/>
      <c r="EG347" s="85"/>
      <c r="EH347" s="85"/>
      <c r="EI347" s="85"/>
      <c r="EJ347" s="85"/>
      <c r="EK347" s="85"/>
      <c r="EL347" s="85"/>
      <c r="EM347" s="85"/>
      <c r="EN347" s="85"/>
      <c r="EO347" s="85"/>
      <c r="EP347" s="85"/>
      <c r="EQ347" s="85"/>
      <c r="ER347" s="85"/>
      <c r="ES347" s="85"/>
      <c r="ET347" s="85"/>
      <c r="EU347" s="85"/>
      <c r="EV347" s="85"/>
      <c r="EW347" s="85"/>
      <c r="EX347" s="85"/>
      <c r="EY347" s="85"/>
      <c r="EZ347" s="85"/>
      <c r="FA347" s="85"/>
      <c r="FB347" s="85"/>
      <c r="FC347" s="85"/>
    </row>
    <row r="348" spans="25:159" x14ac:dyDescent="0.2"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  <c r="DN348" s="85"/>
      <c r="DO348" s="85"/>
      <c r="DP348" s="85"/>
      <c r="DQ348" s="85"/>
      <c r="DR348" s="85"/>
      <c r="DS348" s="85"/>
      <c r="DT348" s="85"/>
      <c r="DU348" s="85"/>
      <c r="DV348" s="85"/>
      <c r="DW348" s="85"/>
      <c r="DX348" s="85"/>
      <c r="DY348" s="85"/>
      <c r="DZ348" s="85"/>
      <c r="EA348" s="85"/>
      <c r="EB348" s="85"/>
      <c r="EC348" s="85"/>
      <c r="ED348" s="85"/>
      <c r="EE348" s="85"/>
      <c r="EF348" s="85"/>
      <c r="EG348" s="85"/>
      <c r="EH348" s="85"/>
      <c r="EI348" s="85"/>
      <c r="EJ348" s="85"/>
      <c r="EK348" s="85"/>
      <c r="EL348" s="85"/>
      <c r="EM348" s="85"/>
      <c r="EN348" s="85"/>
      <c r="EO348" s="85"/>
      <c r="EP348" s="85"/>
      <c r="EQ348" s="85"/>
      <c r="ER348" s="85"/>
      <c r="ES348" s="85"/>
      <c r="ET348" s="85"/>
      <c r="EU348" s="85"/>
      <c r="EV348" s="85"/>
      <c r="EW348" s="85"/>
      <c r="EX348" s="85"/>
      <c r="EY348" s="85"/>
      <c r="EZ348" s="85"/>
      <c r="FA348" s="85"/>
      <c r="FB348" s="85"/>
      <c r="FC348" s="85"/>
    </row>
    <row r="349" spans="25:159" x14ac:dyDescent="0.2"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  <c r="DN349" s="85"/>
      <c r="DO349" s="85"/>
      <c r="DP349" s="85"/>
      <c r="DQ349" s="85"/>
      <c r="DR349" s="85"/>
      <c r="DS349" s="85"/>
      <c r="DT349" s="85"/>
      <c r="DU349" s="85"/>
      <c r="DV349" s="85"/>
      <c r="DW349" s="85"/>
      <c r="DX349" s="85"/>
      <c r="DY349" s="85"/>
      <c r="DZ349" s="85"/>
      <c r="EA349" s="85"/>
      <c r="EB349" s="85"/>
      <c r="EC349" s="85"/>
      <c r="ED349" s="85"/>
      <c r="EE349" s="85"/>
      <c r="EF349" s="85"/>
      <c r="EG349" s="85"/>
      <c r="EH349" s="85"/>
      <c r="EI349" s="85"/>
      <c r="EJ349" s="85"/>
      <c r="EK349" s="85"/>
      <c r="EL349" s="85"/>
      <c r="EM349" s="85"/>
      <c r="EN349" s="85"/>
      <c r="EO349" s="85"/>
      <c r="EP349" s="85"/>
      <c r="EQ349" s="85"/>
      <c r="ER349" s="85"/>
      <c r="ES349" s="85"/>
      <c r="ET349" s="85"/>
      <c r="EU349" s="85"/>
      <c r="EV349" s="85"/>
      <c r="EW349" s="85"/>
      <c r="EX349" s="85"/>
      <c r="EY349" s="85"/>
      <c r="EZ349" s="85"/>
      <c r="FA349" s="85"/>
      <c r="FB349" s="85"/>
      <c r="FC349" s="85"/>
    </row>
    <row r="350" spans="25:159" x14ac:dyDescent="0.2"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  <c r="DV350" s="85"/>
      <c r="DW350" s="85"/>
      <c r="DX350" s="85"/>
      <c r="DY350" s="85"/>
      <c r="DZ350" s="85"/>
      <c r="EA350" s="85"/>
      <c r="EB350" s="85"/>
      <c r="EC350" s="85"/>
      <c r="ED350" s="85"/>
      <c r="EE350" s="85"/>
      <c r="EF350" s="85"/>
      <c r="EG350" s="85"/>
      <c r="EH350" s="85"/>
      <c r="EI350" s="85"/>
      <c r="EJ350" s="85"/>
      <c r="EK350" s="85"/>
      <c r="EL350" s="85"/>
      <c r="EM350" s="85"/>
      <c r="EN350" s="85"/>
      <c r="EO350" s="85"/>
      <c r="EP350" s="85"/>
      <c r="EQ350" s="85"/>
      <c r="ER350" s="85"/>
      <c r="ES350" s="85"/>
      <c r="ET350" s="85"/>
      <c r="EU350" s="85"/>
      <c r="EV350" s="85"/>
      <c r="EW350" s="85"/>
      <c r="EX350" s="85"/>
      <c r="EY350" s="85"/>
      <c r="EZ350" s="85"/>
      <c r="FA350" s="85"/>
      <c r="FB350" s="85"/>
      <c r="FC350" s="85"/>
    </row>
    <row r="351" spans="25:159" x14ac:dyDescent="0.2"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  <c r="DV351" s="85"/>
      <c r="DW351" s="85"/>
      <c r="DX351" s="85"/>
      <c r="DY351" s="85"/>
      <c r="DZ351" s="85"/>
      <c r="EA351" s="85"/>
      <c r="EB351" s="85"/>
      <c r="EC351" s="85"/>
      <c r="ED351" s="85"/>
      <c r="EE351" s="85"/>
      <c r="EF351" s="85"/>
      <c r="EG351" s="85"/>
      <c r="EH351" s="85"/>
      <c r="EI351" s="85"/>
      <c r="EJ351" s="85"/>
      <c r="EK351" s="85"/>
      <c r="EL351" s="85"/>
      <c r="EM351" s="85"/>
      <c r="EN351" s="85"/>
      <c r="EO351" s="85"/>
      <c r="EP351" s="85"/>
      <c r="EQ351" s="85"/>
      <c r="ER351" s="85"/>
      <c r="ES351" s="85"/>
      <c r="ET351" s="85"/>
      <c r="EU351" s="85"/>
      <c r="EV351" s="85"/>
      <c r="EW351" s="85"/>
      <c r="EX351" s="85"/>
      <c r="EY351" s="85"/>
      <c r="EZ351" s="85"/>
      <c r="FA351" s="85"/>
      <c r="FB351" s="85"/>
      <c r="FC351" s="85"/>
    </row>
    <row r="352" spans="25:159" x14ac:dyDescent="0.2"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  <c r="DN352" s="85"/>
      <c r="DO352" s="85"/>
      <c r="DP352" s="85"/>
      <c r="DQ352" s="85"/>
      <c r="DR352" s="85"/>
      <c r="DS352" s="85"/>
      <c r="DT352" s="85"/>
      <c r="DU352" s="85"/>
      <c r="DV352" s="85"/>
      <c r="DW352" s="85"/>
      <c r="DX352" s="85"/>
      <c r="DY352" s="85"/>
      <c r="DZ352" s="85"/>
      <c r="EA352" s="85"/>
      <c r="EB352" s="85"/>
      <c r="EC352" s="85"/>
      <c r="ED352" s="85"/>
      <c r="EE352" s="85"/>
      <c r="EF352" s="85"/>
      <c r="EG352" s="85"/>
      <c r="EH352" s="85"/>
      <c r="EI352" s="85"/>
      <c r="EJ352" s="85"/>
      <c r="EK352" s="85"/>
      <c r="EL352" s="85"/>
      <c r="EM352" s="85"/>
      <c r="EN352" s="85"/>
      <c r="EO352" s="85"/>
      <c r="EP352" s="85"/>
      <c r="EQ352" s="85"/>
      <c r="ER352" s="85"/>
      <c r="ES352" s="85"/>
      <c r="ET352" s="85"/>
      <c r="EU352" s="85"/>
      <c r="EV352" s="85"/>
      <c r="EW352" s="85"/>
      <c r="EX352" s="85"/>
      <c r="EY352" s="85"/>
      <c r="EZ352" s="85"/>
      <c r="FA352" s="85"/>
      <c r="FB352" s="85"/>
      <c r="FC352" s="85"/>
    </row>
    <row r="353" spans="25:159" x14ac:dyDescent="0.2"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  <c r="DN353" s="85"/>
      <c r="DO353" s="85"/>
      <c r="DP353" s="85"/>
      <c r="DQ353" s="85"/>
      <c r="DR353" s="85"/>
      <c r="DS353" s="85"/>
      <c r="DT353" s="85"/>
      <c r="DU353" s="85"/>
      <c r="DV353" s="85"/>
      <c r="DW353" s="85"/>
      <c r="DX353" s="85"/>
      <c r="DY353" s="85"/>
      <c r="DZ353" s="85"/>
      <c r="EA353" s="85"/>
      <c r="EB353" s="85"/>
      <c r="EC353" s="85"/>
      <c r="ED353" s="85"/>
      <c r="EE353" s="85"/>
      <c r="EF353" s="85"/>
      <c r="EG353" s="85"/>
      <c r="EH353" s="85"/>
      <c r="EI353" s="85"/>
      <c r="EJ353" s="85"/>
      <c r="EK353" s="85"/>
      <c r="EL353" s="85"/>
      <c r="EM353" s="85"/>
      <c r="EN353" s="85"/>
      <c r="EO353" s="85"/>
      <c r="EP353" s="85"/>
      <c r="EQ353" s="85"/>
      <c r="ER353" s="85"/>
      <c r="ES353" s="85"/>
      <c r="ET353" s="85"/>
      <c r="EU353" s="85"/>
      <c r="EV353" s="85"/>
      <c r="EW353" s="85"/>
      <c r="EX353" s="85"/>
      <c r="EY353" s="85"/>
      <c r="EZ353" s="85"/>
      <c r="FA353" s="85"/>
      <c r="FB353" s="85"/>
      <c r="FC353" s="85"/>
    </row>
    <row r="354" spans="25:159" x14ac:dyDescent="0.2"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  <c r="DN354" s="85"/>
      <c r="DO354" s="85"/>
      <c r="DP354" s="85"/>
      <c r="DQ354" s="85"/>
      <c r="DR354" s="85"/>
      <c r="DS354" s="85"/>
      <c r="DT354" s="85"/>
      <c r="DU354" s="85"/>
      <c r="DV354" s="85"/>
      <c r="DW354" s="85"/>
      <c r="DX354" s="85"/>
      <c r="DY354" s="85"/>
      <c r="DZ354" s="85"/>
      <c r="EA354" s="85"/>
      <c r="EB354" s="85"/>
      <c r="EC354" s="85"/>
      <c r="ED354" s="85"/>
      <c r="EE354" s="85"/>
      <c r="EF354" s="85"/>
      <c r="EG354" s="85"/>
      <c r="EH354" s="85"/>
      <c r="EI354" s="85"/>
      <c r="EJ354" s="85"/>
      <c r="EK354" s="85"/>
      <c r="EL354" s="85"/>
      <c r="EM354" s="85"/>
      <c r="EN354" s="85"/>
      <c r="EO354" s="85"/>
      <c r="EP354" s="85"/>
      <c r="EQ354" s="85"/>
      <c r="ER354" s="85"/>
      <c r="ES354" s="85"/>
      <c r="ET354" s="85"/>
      <c r="EU354" s="85"/>
      <c r="EV354" s="85"/>
      <c r="EW354" s="85"/>
      <c r="EX354" s="85"/>
      <c r="EY354" s="85"/>
      <c r="EZ354" s="85"/>
      <c r="FA354" s="85"/>
      <c r="FB354" s="85"/>
      <c r="FC354" s="85"/>
    </row>
    <row r="355" spans="25:159" x14ac:dyDescent="0.2"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  <c r="DN355" s="85"/>
      <c r="DO355" s="85"/>
      <c r="DP355" s="85"/>
      <c r="DQ355" s="85"/>
      <c r="DR355" s="85"/>
      <c r="DS355" s="85"/>
      <c r="DT355" s="85"/>
      <c r="DU355" s="85"/>
      <c r="DV355" s="85"/>
      <c r="DW355" s="85"/>
      <c r="DX355" s="85"/>
      <c r="DY355" s="85"/>
      <c r="DZ355" s="85"/>
      <c r="EA355" s="85"/>
      <c r="EB355" s="85"/>
      <c r="EC355" s="85"/>
      <c r="ED355" s="85"/>
      <c r="EE355" s="85"/>
      <c r="EF355" s="85"/>
      <c r="EG355" s="85"/>
      <c r="EH355" s="85"/>
      <c r="EI355" s="85"/>
      <c r="EJ355" s="85"/>
      <c r="EK355" s="85"/>
      <c r="EL355" s="85"/>
      <c r="EM355" s="85"/>
      <c r="EN355" s="85"/>
      <c r="EO355" s="85"/>
      <c r="EP355" s="85"/>
      <c r="EQ355" s="85"/>
      <c r="ER355" s="85"/>
      <c r="ES355" s="85"/>
      <c r="ET355" s="85"/>
      <c r="EU355" s="85"/>
      <c r="EV355" s="85"/>
      <c r="EW355" s="85"/>
      <c r="EX355" s="85"/>
      <c r="EY355" s="85"/>
      <c r="EZ355" s="85"/>
      <c r="FA355" s="85"/>
      <c r="FB355" s="85"/>
      <c r="FC355" s="85"/>
    </row>
    <row r="356" spans="25:159" x14ac:dyDescent="0.2"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  <c r="DN356" s="85"/>
      <c r="DO356" s="85"/>
      <c r="DP356" s="85"/>
      <c r="DQ356" s="85"/>
      <c r="DR356" s="85"/>
      <c r="DS356" s="85"/>
      <c r="DT356" s="85"/>
      <c r="DU356" s="85"/>
      <c r="DV356" s="85"/>
      <c r="DW356" s="85"/>
      <c r="DX356" s="85"/>
      <c r="DY356" s="85"/>
      <c r="DZ356" s="85"/>
      <c r="EA356" s="85"/>
      <c r="EB356" s="85"/>
      <c r="EC356" s="85"/>
      <c r="ED356" s="85"/>
      <c r="EE356" s="85"/>
      <c r="EF356" s="85"/>
      <c r="EG356" s="85"/>
      <c r="EH356" s="85"/>
      <c r="EI356" s="85"/>
      <c r="EJ356" s="85"/>
      <c r="EK356" s="85"/>
      <c r="EL356" s="85"/>
      <c r="EM356" s="85"/>
      <c r="EN356" s="85"/>
      <c r="EO356" s="85"/>
      <c r="EP356" s="85"/>
      <c r="EQ356" s="85"/>
      <c r="ER356" s="85"/>
      <c r="ES356" s="85"/>
      <c r="ET356" s="85"/>
      <c r="EU356" s="85"/>
      <c r="EV356" s="85"/>
      <c r="EW356" s="85"/>
      <c r="EX356" s="85"/>
      <c r="EY356" s="85"/>
      <c r="EZ356" s="85"/>
      <c r="FA356" s="85"/>
      <c r="FB356" s="85"/>
      <c r="FC356" s="85"/>
    </row>
    <row r="357" spans="25:159" x14ac:dyDescent="0.2"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  <c r="DN357" s="85"/>
      <c r="DO357" s="85"/>
      <c r="DP357" s="85"/>
      <c r="DQ357" s="85"/>
      <c r="DR357" s="85"/>
      <c r="DS357" s="85"/>
      <c r="DT357" s="85"/>
      <c r="DU357" s="85"/>
      <c r="DV357" s="85"/>
      <c r="DW357" s="85"/>
      <c r="DX357" s="85"/>
      <c r="DY357" s="85"/>
      <c r="DZ357" s="85"/>
      <c r="EA357" s="85"/>
      <c r="EB357" s="85"/>
      <c r="EC357" s="85"/>
      <c r="ED357" s="85"/>
      <c r="EE357" s="85"/>
      <c r="EF357" s="85"/>
      <c r="EG357" s="85"/>
      <c r="EH357" s="85"/>
      <c r="EI357" s="85"/>
      <c r="EJ357" s="85"/>
      <c r="EK357" s="85"/>
      <c r="EL357" s="85"/>
      <c r="EM357" s="85"/>
      <c r="EN357" s="85"/>
      <c r="EO357" s="85"/>
      <c r="EP357" s="85"/>
      <c r="EQ357" s="85"/>
      <c r="ER357" s="85"/>
      <c r="ES357" s="85"/>
      <c r="ET357" s="85"/>
      <c r="EU357" s="85"/>
      <c r="EV357" s="85"/>
      <c r="EW357" s="85"/>
      <c r="EX357" s="85"/>
      <c r="EY357" s="85"/>
      <c r="EZ357" s="85"/>
      <c r="FA357" s="85"/>
      <c r="FB357" s="85"/>
      <c r="FC357" s="85"/>
    </row>
    <row r="358" spans="25:159" x14ac:dyDescent="0.2"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  <c r="DV358" s="85"/>
      <c r="DW358" s="85"/>
      <c r="DX358" s="85"/>
      <c r="DY358" s="85"/>
      <c r="DZ358" s="85"/>
      <c r="EA358" s="85"/>
      <c r="EB358" s="85"/>
      <c r="EC358" s="85"/>
      <c r="ED358" s="85"/>
      <c r="EE358" s="85"/>
      <c r="EF358" s="85"/>
      <c r="EG358" s="85"/>
      <c r="EH358" s="85"/>
      <c r="EI358" s="85"/>
      <c r="EJ358" s="85"/>
      <c r="EK358" s="85"/>
      <c r="EL358" s="85"/>
      <c r="EM358" s="85"/>
      <c r="EN358" s="85"/>
      <c r="EO358" s="85"/>
      <c r="EP358" s="85"/>
      <c r="EQ358" s="85"/>
      <c r="ER358" s="85"/>
      <c r="ES358" s="85"/>
      <c r="ET358" s="85"/>
      <c r="EU358" s="85"/>
      <c r="EV358" s="85"/>
      <c r="EW358" s="85"/>
      <c r="EX358" s="85"/>
      <c r="EY358" s="85"/>
      <c r="EZ358" s="85"/>
      <c r="FA358" s="85"/>
      <c r="FB358" s="85"/>
      <c r="FC358" s="85"/>
    </row>
    <row r="359" spans="25:159" x14ac:dyDescent="0.2"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  <c r="DN359" s="85"/>
      <c r="DO359" s="85"/>
      <c r="DP359" s="85"/>
      <c r="DQ359" s="85"/>
      <c r="DR359" s="85"/>
      <c r="DS359" s="85"/>
      <c r="DT359" s="85"/>
      <c r="DU359" s="85"/>
      <c r="DV359" s="85"/>
      <c r="DW359" s="85"/>
      <c r="DX359" s="85"/>
      <c r="DY359" s="85"/>
      <c r="DZ359" s="85"/>
      <c r="EA359" s="85"/>
      <c r="EB359" s="85"/>
      <c r="EC359" s="85"/>
      <c r="ED359" s="85"/>
      <c r="EE359" s="85"/>
      <c r="EF359" s="85"/>
      <c r="EG359" s="85"/>
      <c r="EH359" s="85"/>
      <c r="EI359" s="85"/>
      <c r="EJ359" s="85"/>
      <c r="EK359" s="85"/>
      <c r="EL359" s="85"/>
      <c r="EM359" s="85"/>
      <c r="EN359" s="85"/>
      <c r="EO359" s="85"/>
      <c r="EP359" s="85"/>
      <c r="EQ359" s="85"/>
      <c r="ER359" s="85"/>
      <c r="ES359" s="85"/>
      <c r="ET359" s="85"/>
      <c r="EU359" s="85"/>
      <c r="EV359" s="85"/>
      <c r="EW359" s="85"/>
      <c r="EX359" s="85"/>
      <c r="EY359" s="85"/>
      <c r="EZ359" s="85"/>
      <c r="FA359" s="85"/>
      <c r="FB359" s="85"/>
      <c r="FC359" s="85"/>
    </row>
    <row r="360" spans="25:159" x14ac:dyDescent="0.2"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  <c r="DN360" s="85"/>
      <c r="DO360" s="85"/>
      <c r="DP360" s="85"/>
      <c r="DQ360" s="85"/>
      <c r="DR360" s="85"/>
      <c r="DS360" s="85"/>
      <c r="DT360" s="85"/>
      <c r="DU360" s="85"/>
      <c r="DV360" s="85"/>
      <c r="DW360" s="85"/>
      <c r="DX360" s="85"/>
      <c r="DY360" s="85"/>
      <c r="DZ360" s="85"/>
      <c r="EA360" s="85"/>
      <c r="EB360" s="85"/>
      <c r="EC360" s="85"/>
      <c r="ED360" s="85"/>
      <c r="EE360" s="85"/>
      <c r="EF360" s="85"/>
      <c r="EG360" s="85"/>
      <c r="EH360" s="85"/>
      <c r="EI360" s="85"/>
      <c r="EJ360" s="85"/>
      <c r="EK360" s="85"/>
      <c r="EL360" s="85"/>
      <c r="EM360" s="85"/>
      <c r="EN360" s="85"/>
      <c r="EO360" s="85"/>
      <c r="EP360" s="85"/>
      <c r="EQ360" s="85"/>
      <c r="ER360" s="85"/>
      <c r="ES360" s="85"/>
      <c r="ET360" s="85"/>
      <c r="EU360" s="85"/>
      <c r="EV360" s="85"/>
      <c r="EW360" s="85"/>
      <c r="EX360" s="85"/>
      <c r="EY360" s="85"/>
      <c r="EZ360" s="85"/>
      <c r="FA360" s="85"/>
      <c r="FB360" s="85"/>
      <c r="FC360" s="85"/>
    </row>
    <row r="361" spans="25:159" x14ac:dyDescent="0.2"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  <c r="DN361" s="85"/>
      <c r="DO361" s="85"/>
      <c r="DP361" s="85"/>
      <c r="DQ361" s="85"/>
      <c r="DR361" s="85"/>
      <c r="DS361" s="85"/>
      <c r="DT361" s="85"/>
      <c r="DU361" s="85"/>
      <c r="DV361" s="85"/>
      <c r="DW361" s="85"/>
      <c r="DX361" s="85"/>
      <c r="DY361" s="85"/>
      <c r="DZ361" s="85"/>
      <c r="EA361" s="85"/>
      <c r="EB361" s="85"/>
      <c r="EC361" s="85"/>
      <c r="ED361" s="85"/>
      <c r="EE361" s="85"/>
      <c r="EF361" s="85"/>
      <c r="EG361" s="85"/>
      <c r="EH361" s="85"/>
      <c r="EI361" s="85"/>
      <c r="EJ361" s="85"/>
      <c r="EK361" s="85"/>
      <c r="EL361" s="85"/>
      <c r="EM361" s="85"/>
      <c r="EN361" s="85"/>
      <c r="EO361" s="85"/>
      <c r="EP361" s="85"/>
      <c r="EQ361" s="85"/>
      <c r="ER361" s="85"/>
      <c r="ES361" s="85"/>
      <c r="ET361" s="85"/>
      <c r="EU361" s="85"/>
      <c r="EV361" s="85"/>
      <c r="EW361" s="85"/>
      <c r="EX361" s="85"/>
      <c r="EY361" s="85"/>
      <c r="EZ361" s="85"/>
      <c r="FA361" s="85"/>
      <c r="FB361" s="85"/>
      <c r="FC361" s="85"/>
    </row>
    <row r="362" spans="25:159" x14ac:dyDescent="0.2"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  <c r="DK362" s="85"/>
      <c r="DL362" s="85"/>
      <c r="DM362" s="85"/>
      <c r="DN362" s="85"/>
      <c r="DO362" s="85"/>
      <c r="DP362" s="85"/>
      <c r="DQ362" s="85"/>
      <c r="DR362" s="85"/>
      <c r="DS362" s="85"/>
      <c r="DT362" s="85"/>
      <c r="DU362" s="85"/>
      <c r="DV362" s="85"/>
      <c r="DW362" s="85"/>
      <c r="DX362" s="85"/>
      <c r="DY362" s="85"/>
      <c r="DZ362" s="85"/>
      <c r="EA362" s="85"/>
      <c r="EB362" s="85"/>
      <c r="EC362" s="85"/>
      <c r="ED362" s="85"/>
      <c r="EE362" s="85"/>
      <c r="EF362" s="85"/>
      <c r="EG362" s="85"/>
      <c r="EH362" s="85"/>
      <c r="EI362" s="85"/>
      <c r="EJ362" s="85"/>
      <c r="EK362" s="85"/>
      <c r="EL362" s="85"/>
      <c r="EM362" s="85"/>
      <c r="EN362" s="85"/>
      <c r="EO362" s="85"/>
      <c r="EP362" s="85"/>
      <c r="EQ362" s="85"/>
      <c r="ER362" s="85"/>
      <c r="ES362" s="85"/>
      <c r="ET362" s="85"/>
      <c r="EU362" s="85"/>
      <c r="EV362" s="85"/>
      <c r="EW362" s="85"/>
      <c r="EX362" s="85"/>
      <c r="EY362" s="85"/>
      <c r="EZ362" s="85"/>
      <c r="FA362" s="85"/>
      <c r="FB362" s="85"/>
      <c r="FC362" s="85"/>
    </row>
    <row r="363" spans="25:159" x14ac:dyDescent="0.2"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  <c r="DK363" s="85"/>
      <c r="DL363" s="85"/>
      <c r="DM363" s="85"/>
      <c r="DN363" s="85"/>
      <c r="DO363" s="85"/>
      <c r="DP363" s="85"/>
      <c r="DQ363" s="85"/>
      <c r="DR363" s="85"/>
      <c r="DS363" s="85"/>
      <c r="DT363" s="85"/>
      <c r="DU363" s="85"/>
      <c r="DV363" s="85"/>
      <c r="DW363" s="85"/>
      <c r="DX363" s="85"/>
      <c r="DY363" s="85"/>
      <c r="DZ363" s="85"/>
      <c r="EA363" s="85"/>
      <c r="EB363" s="85"/>
      <c r="EC363" s="85"/>
      <c r="ED363" s="85"/>
      <c r="EE363" s="85"/>
      <c r="EF363" s="85"/>
      <c r="EG363" s="85"/>
      <c r="EH363" s="85"/>
      <c r="EI363" s="85"/>
      <c r="EJ363" s="85"/>
      <c r="EK363" s="85"/>
      <c r="EL363" s="85"/>
      <c r="EM363" s="85"/>
      <c r="EN363" s="85"/>
      <c r="EO363" s="85"/>
      <c r="EP363" s="85"/>
      <c r="EQ363" s="85"/>
      <c r="ER363" s="85"/>
      <c r="ES363" s="85"/>
      <c r="ET363" s="85"/>
      <c r="EU363" s="85"/>
      <c r="EV363" s="85"/>
      <c r="EW363" s="85"/>
      <c r="EX363" s="85"/>
      <c r="EY363" s="85"/>
      <c r="EZ363" s="85"/>
      <c r="FA363" s="85"/>
      <c r="FB363" s="85"/>
      <c r="FC363" s="85"/>
    </row>
    <row r="364" spans="25:159" x14ac:dyDescent="0.2"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  <c r="DK364" s="85"/>
      <c r="DL364" s="85"/>
      <c r="DM364" s="85"/>
      <c r="DN364" s="85"/>
      <c r="DO364" s="85"/>
      <c r="DP364" s="85"/>
      <c r="DQ364" s="85"/>
      <c r="DR364" s="85"/>
      <c r="DS364" s="85"/>
      <c r="DT364" s="85"/>
      <c r="DU364" s="85"/>
      <c r="DV364" s="85"/>
      <c r="DW364" s="85"/>
      <c r="DX364" s="85"/>
      <c r="DY364" s="85"/>
      <c r="DZ364" s="85"/>
      <c r="EA364" s="85"/>
      <c r="EB364" s="85"/>
      <c r="EC364" s="85"/>
      <c r="ED364" s="85"/>
      <c r="EE364" s="85"/>
      <c r="EF364" s="85"/>
      <c r="EG364" s="85"/>
      <c r="EH364" s="85"/>
      <c r="EI364" s="85"/>
      <c r="EJ364" s="85"/>
      <c r="EK364" s="85"/>
      <c r="EL364" s="85"/>
      <c r="EM364" s="85"/>
      <c r="EN364" s="85"/>
      <c r="EO364" s="85"/>
      <c r="EP364" s="85"/>
      <c r="EQ364" s="85"/>
      <c r="ER364" s="85"/>
      <c r="ES364" s="85"/>
      <c r="ET364" s="85"/>
      <c r="EU364" s="85"/>
      <c r="EV364" s="85"/>
      <c r="EW364" s="85"/>
      <c r="EX364" s="85"/>
      <c r="EY364" s="85"/>
      <c r="EZ364" s="85"/>
      <c r="FA364" s="85"/>
      <c r="FB364" s="85"/>
      <c r="FC364" s="85"/>
    </row>
    <row r="365" spans="25:159" x14ac:dyDescent="0.2"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  <c r="DK365" s="85"/>
      <c r="DL365" s="85"/>
      <c r="DM365" s="85"/>
      <c r="DN365" s="85"/>
      <c r="DO365" s="85"/>
      <c r="DP365" s="85"/>
      <c r="DQ365" s="85"/>
      <c r="DR365" s="85"/>
      <c r="DS365" s="85"/>
      <c r="DT365" s="85"/>
      <c r="DU365" s="85"/>
      <c r="DV365" s="85"/>
      <c r="DW365" s="85"/>
      <c r="DX365" s="85"/>
      <c r="DY365" s="85"/>
      <c r="DZ365" s="85"/>
      <c r="EA365" s="85"/>
      <c r="EB365" s="85"/>
      <c r="EC365" s="85"/>
      <c r="ED365" s="85"/>
      <c r="EE365" s="85"/>
      <c r="EF365" s="85"/>
      <c r="EG365" s="85"/>
      <c r="EH365" s="85"/>
      <c r="EI365" s="85"/>
      <c r="EJ365" s="85"/>
      <c r="EK365" s="85"/>
      <c r="EL365" s="85"/>
      <c r="EM365" s="85"/>
      <c r="EN365" s="85"/>
      <c r="EO365" s="85"/>
      <c r="EP365" s="85"/>
      <c r="EQ365" s="85"/>
      <c r="ER365" s="85"/>
      <c r="ES365" s="85"/>
      <c r="ET365" s="85"/>
      <c r="EU365" s="85"/>
      <c r="EV365" s="85"/>
      <c r="EW365" s="85"/>
      <c r="EX365" s="85"/>
      <c r="EY365" s="85"/>
      <c r="EZ365" s="85"/>
      <c r="FA365" s="85"/>
      <c r="FB365" s="85"/>
      <c r="FC365" s="85"/>
    </row>
    <row r="366" spans="25:159" x14ac:dyDescent="0.2"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  <c r="DK366" s="85"/>
      <c r="DL366" s="85"/>
      <c r="DM366" s="85"/>
      <c r="DN366" s="85"/>
      <c r="DO366" s="85"/>
      <c r="DP366" s="85"/>
      <c r="DQ366" s="85"/>
      <c r="DR366" s="85"/>
      <c r="DS366" s="85"/>
      <c r="DT366" s="85"/>
      <c r="DU366" s="85"/>
      <c r="DV366" s="85"/>
      <c r="DW366" s="85"/>
      <c r="DX366" s="85"/>
      <c r="DY366" s="85"/>
      <c r="DZ366" s="85"/>
      <c r="EA366" s="85"/>
      <c r="EB366" s="85"/>
      <c r="EC366" s="85"/>
      <c r="ED366" s="85"/>
      <c r="EE366" s="85"/>
      <c r="EF366" s="85"/>
      <c r="EG366" s="85"/>
      <c r="EH366" s="85"/>
      <c r="EI366" s="85"/>
      <c r="EJ366" s="85"/>
      <c r="EK366" s="85"/>
      <c r="EL366" s="85"/>
      <c r="EM366" s="85"/>
      <c r="EN366" s="85"/>
      <c r="EO366" s="85"/>
      <c r="EP366" s="85"/>
      <c r="EQ366" s="85"/>
      <c r="ER366" s="85"/>
      <c r="ES366" s="85"/>
      <c r="ET366" s="85"/>
      <c r="EU366" s="85"/>
      <c r="EV366" s="85"/>
      <c r="EW366" s="85"/>
      <c r="EX366" s="85"/>
      <c r="EY366" s="85"/>
      <c r="EZ366" s="85"/>
      <c r="FA366" s="85"/>
      <c r="FB366" s="85"/>
      <c r="FC366" s="85"/>
    </row>
    <row r="367" spans="25:159" x14ac:dyDescent="0.2"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  <c r="DK367" s="85"/>
      <c r="DL367" s="85"/>
      <c r="DM367" s="85"/>
      <c r="DN367" s="85"/>
      <c r="DO367" s="85"/>
      <c r="DP367" s="85"/>
      <c r="DQ367" s="85"/>
      <c r="DR367" s="85"/>
      <c r="DS367" s="85"/>
      <c r="DT367" s="85"/>
      <c r="DU367" s="85"/>
      <c r="DV367" s="85"/>
      <c r="DW367" s="85"/>
      <c r="DX367" s="85"/>
      <c r="DY367" s="85"/>
      <c r="DZ367" s="85"/>
      <c r="EA367" s="85"/>
      <c r="EB367" s="85"/>
      <c r="EC367" s="85"/>
      <c r="ED367" s="85"/>
      <c r="EE367" s="85"/>
      <c r="EF367" s="85"/>
      <c r="EG367" s="85"/>
      <c r="EH367" s="85"/>
      <c r="EI367" s="85"/>
      <c r="EJ367" s="85"/>
      <c r="EK367" s="85"/>
      <c r="EL367" s="85"/>
      <c r="EM367" s="85"/>
      <c r="EN367" s="85"/>
      <c r="EO367" s="85"/>
      <c r="EP367" s="85"/>
      <c r="EQ367" s="85"/>
      <c r="ER367" s="85"/>
      <c r="ES367" s="85"/>
      <c r="ET367" s="85"/>
      <c r="EU367" s="85"/>
      <c r="EV367" s="85"/>
      <c r="EW367" s="85"/>
      <c r="EX367" s="85"/>
      <c r="EY367" s="85"/>
      <c r="EZ367" s="85"/>
      <c r="FA367" s="85"/>
      <c r="FB367" s="85"/>
      <c r="FC367" s="85"/>
    </row>
    <row r="368" spans="25:159" x14ac:dyDescent="0.2">
      <c r="Y368" s="85"/>
    </row>
    <row r="369" spans="25:25" x14ac:dyDescent="0.2">
      <c r="Y369" s="85"/>
    </row>
    <row r="370" spans="25:25" x14ac:dyDescent="0.2">
      <c r="Y370" s="85"/>
    </row>
    <row r="371" spans="25:25" x14ac:dyDescent="0.2">
      <c r="Y371" s="85"/>
    </row>
    <row r="372" spans="25:25" x14ac:dyDescent="0.2">
      <c r="Y372" s="85"/>
    </row>
    <row r="373" spans="25:25" x14ac:dyDescent="0.2">
      <c r="Y373" s="85"/>
    </row>
    <row r="374" spans="25:25" x14ac:dyDescent="0.2">
      <c r="Y374" s="85"/>
    </row>
    <row r="375" spans="25:25" x14ac:dyDescent="0.2">
      <c r="Y375" s="85"/>
    </row>
  </sheetData>
  <mergeCells count="19">
    <mergeCell ref="A1:X2"/>
    <mergeCell ref="A3:X3"/>
    <mergeCell ref="K7:L7"/>
    <mergeCell ref="N7:O7"/>
    <mergeCell ref="Q7:R7"/>
    <mergeCell ref="T7:U7"/>
    <mergeCell ref="W7:X7"/>
    <mergeCell ref="C49:X49"/>
    <mergeCell ref="H8:I8"/>
    <mergeCell ref="K8:L8"/>
    <mergeCell ref="N8:O8"/>
    <mergeCell ref="Q8:R8"/>
    <mergeCell ref="T8:U8"/>
    <mergeCell ref="W8:X8"/>
    <mergeCell ref="K9:L9"/>
    <mergeCell ref="N9:O9"/>
    <mergeCell ref="Q9:R9"/>
    <mergeCell ref="T9:U9"/>
    <mergeCell ref="W9:X9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73"/>
  <sheetViews>
    <sheetView workbookViewId="0">
      <selection activeCell="W32" sqref="W32"/>
    </sheetView>
  </sheetViews>
  <sheetFormatPr defaultColWidth="9.7109375" defaultRowHeight="11.25" x14ac:dyDescent="0.2"/>
  <cols>
    <col min="1" max="1" width="1.7109375" style="62" customWidth="1"/>
    <col min="2" max="2" width="2.85546875" style="62" customWidth="1"/>
    <col min="3" max="3" width="36.7109375" style="62" customWidth="1"/>
    <col min="4" max="4" width="2.85546875" style="108" customWidth="1"/>
    <col min="5" max="5" width="1.7109375" style="108" hidden="1" customWidth="1"/>
    <col min="6" max="6" width="11" style="108" hidden="1" customWidth="1"/>
    <col min="7" max="7" width="2.85546875" style="108" hidden="1" customWidth="1"/>
    <col min="8" max="8" width="1.7109375" style="108" customWidth="1"/>
    <col min="9" max="9" width="11.28515625" style="108" bestFit="1" customWidth="1"/>
    <col min="10" max="10" width="2.85546875" style="108" customWidth="1"/>
    <col min="11" max="11" width="1.7109375" style="108" hidden="1" customWidth="1"/>
    <col min="12" max="12" width="11.28515625" style="108" hidden="1" customWidth="1"/>
    <col min="13" max="13" width="2.85546875" style="108" hidden="1" customWidth="1"/>
    <col min="14" max="14" width="1.7109375" style="108" customWidth="1"/>
    <col min="15" max="15" width="11.28515625" style="108" bestFit="1" customWidth="1"/>
    <col min="16" max="16" width="2.85546875" style="108" customWidth="1"/>
    <col min="17" max="17" width="1.7109375" style="108" customWidth="1"/>
    <col min="18" max="18" width="12.5703125" style="108" customWidth="1"/>
    <col min="19" max="19" width="2.85546875" style="108" customWidth="1"/>
    <col min="20" max="20" width="1.7109375" style="108" customWidth="1"/>
    <col min="21" max="21" width="11.28515625" style="108" bestFit="1" customWidth="1"/>
    <col min="22" max="22" width="2.85546875" style="108" customWidth="1"/>
    <col min="23" max="23" width="1.7109375" style="108" customWidth="1"/>
    <col min="24" max="24" width="11.28515625" style="108" bestFit="1" customWidth="1"/>
    <col min="25" max="25" width="3.5703125" style="62" bestFit="1" customWidth="1"/>
    <col min="26" max="16384" width="9.7109375" style="62"/>
  </cols>
  <sheetData>
    <row r="1" spans="1:159" ht="11.25" customHeight="1" x14ac:dyDescent="0.2">
      <c r="A1" s="131" t="s">
        <v>280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61"/>
    </row>
    <row r="2" spans="1:159" ht="6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61"/>
    </row>
    <row r="3" spans="1:159" s="64" customFormat="1" ht="11.25" customHeight="1" x14ac:dyDescent="0.2">
      <c r="A3" s="132" t="s">
        <v>281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63"/>
    </row>
    <row r="4" spans="1:159" ht="11.25" customHeight="1" x14ac:dyDescent="0.25">
      <c r="A4" s="65" t="s">
        <v>282</v>
      </c>
      <c r="B4" s="66"/>
      <c r="C4" s="6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1"/>
    </row>
    <row r="5" spans="1:159" ht="11.25" customHeight="1" x14ac:dyDescent="0.25">
      <c r="A5" s="65" t="s">
        <v>323</v>
      </c>
      <c r="B5" s="66"/>
      <c r="C5" s="65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1"/>
    </row>
    <row r="6" spans="1:159" ht="11.25" customHeight="1" x14ac:dyDescent="0.25">
      <c r="A6" s="61"/>
      <c r="B6" s="68"/>
      <c r="C6" s="61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1"/>
    </row>
    <row r="7" spans="1:159" ht="11.25" customHeight="1" x14ac:dyDescent="0.25">
      <c r="A7" s="70" t="s">
        <v>284</v>
      </c>
      <c r="B7" s="68"/>
      <c r="C7" s="61"/>
      <c r="D7" s="69"/>
      <c r="E7" s="67" t="s">
        <v>285</v>
      </c>
      <c r="F7" s="67"/>
      <c r="G7" s="71"/>
      <c r="H7" s="67" t="s">
        <v>286</v>
      </c>
      <c r="I7" s="67"/>
      <c r="J7" s="69"/>
      <c r="K7" s="129" t="s">
        <v>287</v>
      </c>
      <c r="L7" s="129"/>
      <c r="M7" s="67"/>
      <c r="N7" s="130" t="s">
        <v>288</v>
      </c>
      <c r="O7" s="130"/>
      <c r="P7" s="72"/>
      <c r="Q7" s="130" t="s">
        <v>288</v>
      </c>
      <c r="R7" s="130"/>
      <c r="S7" s="72"/>
      <c r="T7" s="130" t="s">
        <v>288</v>
      </c>
      <c r="U7" s="130"/>
      <c r="V7" s="67"/>
      <c r="W7" s="129" t="s">
        <v>289</v>
      </c>
      <c r="X7" s="129"/>
      <c r="Y7" s="61"/>
    </row>
    <row r="8" spans="1:159" x14ac:dyDescent="0.2">
      <c r="A8" s="61"/>
      <c r="B8" s="70"/>
      <c r="C8" s="61"/>
      <c r="D8" s="69"/>
      <c r="E8" s="67"/>
      <c r="F8" s="67"/>
      <c r="G8" s="71"/>
      <c r="H8" s="129" t="s">
        <v>290</v>
      </c>
      <c r="I8" s="129"/>
      <c r="J8" s="69"/>
      <c r="K8" s="129" t="s">
        <v>291</v>
      </c>
      <c r="L8" s="129"/>
      <c r="M8" s="67"/>
      <c r="N8" s="129" t="s">
        <v>292</v>
      </c>
      <c r="O8" s="129"/>
      <c r="P8" s="67"/>
      <c r="Q8" s="129" t="s">
        <v>293</v>
      </c>
      <c r="R8" s="129"/>
      <c r="S8" s="67" t="s">
        <v>294</v>
      </c>
      <c r="T8" s="129" t="s">
        <v>290</v>
      </c>
      <c r="U8" s="129"/>
      <c r="V8" s="67"/>
      <c r="W8" s="129" t="s">
        <v>293</v>
      </c>
      <c r="X8" s="129"/>
      <c r="Y8" s="61"/>
    </row>
    <row r="9" spans="1:159" x14ac:dyDescent="0.2">
      <c r="A9" s="61"/>
      <c r="B9" s="70"/>
      <c r="C9" s="73">
        <v>0</v>
      </c>
      <c r="D9" s="69"/>
      <c r="E9" s="72" t="s">
        <v>295</v>
      </c>
      <c r="F9" s="72"/>
      <c r="G9" s="74"/>
      <c r="H9" s="72" t="s">
        <v>296</v>
      </c>
      <c r="I9" s="72"/>
      <c r="J9" s="69"/>
      <c r="K9" s="130" t="s">
        <v>297</v>
      </c>
      <c r="L9" s="130"/>
      <c r="M9" s="75"/>
      <c r="N9" s="130" t="s">
        <v>298</v>
      </c>
      <c r="O9" s="130"/>
      <c r="P9" s="75"/>
      <c r="Q9" s="130" t="s">
        <v>298</v>
      </c>
      <c r="R9" s="130"/>
      <c r="S9" s="75"/>
      <c r="T9" s="130" t="s">
        <v>52</v>
      </c>
      <c r="U9" s="130"/>
      <c r="V9" s="75"/>
      <c r="W9" s="130" t="s">
        <v>298</v>
      </c>
      <c r="X9" s="130"/>
      <c r="Y9" s="76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</row>
    <row r="10" spans="1:159" x14ac:dyDescent="0.2">
      <c r="A10" s="61"/>
      <c r="B10" s="70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</row>
    <row r="11" spans="1:159" x14ac:dyDescent="0.2">
      <c r="A11" s="78" t="s">
        <v>299</v>
      </c>
      <c r="B11" s="61"/>
      <c r="C11" s="61"/>
      <c r="D11" s="69"/>
      <c r="E11" s="79"/>
      <c r="F11" s="80"/>
      <c r="G11" s="80"/>
      <c r="H11" s="79"/>
      <c r="I11" s="80"/>
      <c r="J11" s="80"/>
      <c r="K11" s="79"/>
      <c r="L11" s="80"/>
      <c r="M11" s="80"/>
      <c r="N11" s="79"/>
      <c r="O11" s="80"/>
      <c r="P11" s="80"/>
      <c r="Q11" s="79"/>
      <c r="R11" s="80"/>
      <c r="S11" s="80"/>
      <c r="T11" s="79"/>
      <c r="U11" s="80"/>
      <c r="V11" s="80"/>
      <c r="W11" s="79"/>
      <c r="X11" s="80"/>
      <c r="Y11" s="76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</row>
    <row r="12" spans="1:159" x14ac:dyDescent="0.2">
      <c r="A12" s="61"/>
      <c r="B12" s="61"/>
      <c r="C12" s="61"/>
      <c r="D12" s="6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</row>
    <row r="13" spans="1:159" x14ac:dyDescent="0.2">
      <c r="A13" s="61"/>
      <c r="B13" s="61" t="s">
        <v>300</v>
      </c>
      <c r="C13" s="61"/>
      <c r="D13" s="69"/>
      <c r="E13" s="80"/>
      <c r="F13" s="81"/>
      <c r="G13" s="80"/>
      <c r="H13" s="80" t="s">
        <v>301</v>
      </c>
      <c r="I13" s="80">
        <v>1201776.6000000001</v>
      </c>
      <c r="J13" s="80"/>
      <c r="K13" s="80" t="s">
        <v>301</v>
      </c>
      <c r="L13" s="80">
        <v>350059.1</v>
      </c>
      <c r="M13" s="80"/>
      <c r="N13" s="80" t="s">
        <v>301</v>
      </c>
      <c r="O13" s="80">
        <v>645859</v>
      </c>
      <c r="P13" s="80"/>
      <c r="Q13" s="80" t="s">
        <v>301</v>
      </c>
      <c r="R13" s="80">
        <v>559305</v>
      </c>
      <c r="S13" s="80"/>
      <c r="T13" s="80" t="s">
        <v>301</v>
      </c>
      <c r="U13" s="80">
        <f>O13+R13</f>
        <v>1205164</v>
      </c>
      <c r="V13" s="80"/>
      <c r="W13" s="80" t="s">
        <v>301</v>
      </c>
      <c r="X13" s="80">
        <f>55453.5+1027994.9</f>
        <v>1083448.3999999999</v>
      </c>
      <c r="Y13" s="82"/>
      <c r="Z13" s="83"/>
      <c r="AA13" s="84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</row>
    <row r="14" spans="1:159" x14ac:dyDescent="0.2">
      <c r="A14" s="61"/>
      <c r="B14" s="61"/>
      <c r="C14" s="61"/>
      <c r="D14" s="69"/>
      <c r="E14" s="80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2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</row>
    <row r="15" spans="1:159" x14ac:dyDescent="0.2">
      <c r="A15" s="61"/>
      <c r="B15" s="61" t="s">
        <v>324</v>
      </c>
      <c r="C15" s="61"/>
      <c r="D15" s="69"/>
      <c r="E15" s="80"/>
      <c r="F15" s="81"/>
      <c r="G15" s="80"/>
      <c r="H15" s="80"/>
      <c r="I15" s="80">
        <v>287880</v>
      </c>
      <c r="J15" s="80"/>
      <c r="K15" s="80"/>
      <c r="L15" s="80">
        <v>74142.3</v>
      </c>
      <c r="M15" s="80"/>
      <c r="N15" s="80"/>
      <c r="O15" s="80">
        <f>118533-250-97100-17425</f>
        <v>3758</v>
      </c>
      <c r="P15" s="80"/>
      <c r="Q15" s="80"/>
      <c r="R15" s="80">
        <v>170355.8</v>
      </c>
      <c r="S15" s="80" t="s">
        <v>325</v>
      </c>
      <c r="T15" s="80"/>
      <c r="U15" s="80">
        <f t="shared" ref="U15:U30" si="0">O15+R15</f>
        <v>174113.8</v>
      </c>
      <c r="V15" s="80" t="s">
        <v>325</v>
      </c>
      <c r="W15" s="80"/>
      <c r="X15" s="80">
        <v>156355.79999999999</v>
      </c>
      <c r="Y15" s="82" t="s">
        <v>325</v>
      </c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</row>
    <row r="16" spans="1:159" x14ac:dyDescent="0.2">
      <c r="A16" s="61"/>
      <c r="B16" s="61"/>
      <c r="C16" s="61"/>
      <c r="D16" s="69"/>
      <c r="E16" s="80"/>
      <c r="F16" s="81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2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</row>
    <row r="17" spans="1:159" x14ac:dyDescent="0.2">
      <c r="A17" s="61"/>
      <c r="B17" s="61" t="s">
        <v>302</v>
      </c>
      <c r="C17" s="61"/>
      <c r="D17" s="69"/>
      <c r="E17" s="80"/>
      <c r="F17" s="81"/>
      <c r="G17" s="80"/>
      <c r="H17" s="80"/>
      <c r="I17" s="80">
        <v>51301.4</v>
      </c>
      <c r="J17" s="80"/>
      <c r="K17" s="80"/>
      <c r="L17" s="80">
        <v>0</v>
      </c>
      <c r="M17" s="80"/>
      <c r="N17" s="80"/>
      <c r="O17" s="80">
        <f>51301.4-31575.4</f>
        <v>19726</v>
      </c>
      <c r="P17" s="80"/>
      <c r="Q17" s="80"/>
      <c r="R17" s="80">
        <v>51301.4</v>
      </c>
      <c r="S17" s="80"/>
      <c r="T17" s="80"/>
      <c r="U17" s="80">
        <f t="shared" si="0"/>
        <v>71027.399999999994</v>
      </c>
      <c r="V17" s="80"/>
      <c r="W17" s="80"/>
      <c r="X17" s="80">
        <v>51323.4</v>
      </c>
      <c r="Y17" s="82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</row>
    <row r="18" spans="1:159" x14ac:dyDescent="0.2">
      <c r="A18" s="61"/>
      <c r="B18" s="61"/>
      <c r="C18" s="61"/>
      <c r="D18" s="69"/>
      <c r="E18" s="80"/>
      <c r="F18" s="81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2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</row>
    <row r="19" spans="1:159" hidden="1" x14ac:dyDescent="0.2">
      <c r="A19" s="61"/>
      <c r="B19" s="61"/>
      <c r="C19" s="61"/>
      <c r="D19" s="69"/>
      <c r="E19" s="80"/>
      <c r="F19" s="81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>
        <f t="shared" si="0"/>
        <v>0</v>
      </c>
      <c r="V19" s="80"/>
      <c r="W19" s="80"/>
      <c r="X19" s="80"/>
      <c r="Y19" s="82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</row>
    <row r="20" spans="1:159" x14ac:dyDescent="0.2">
      <c r="A20" s="61"/>
      <c r="B20" s="61" t="s">
        <v>303</v>
      </c>
      <c r="C20" s="61"/>
      <c r="D20" s="69"/>
      <c r="E20" s="80"/>
      <c r="F20" s="80"/>
      <c r="G20" s="80"/>
      <c r="H20" s="80"/>
      <c r="I20" s="80">
        <v>376672.7</v>
      </c>
      <c r="J20" s="80"/>
      <c r="K20" s="80"/>
      <c r="L20" s="80">
        <v>324560.7</v>
      </c>
      <c r="M20" s="80"/>
      <c r="N20" s="80"/>
      <c r="O20" s="80">
        <v>0</v>
      </c>
      <c r="P20" s="80" t="s">
        <v>304</v>
      </c>
      <c r="Q20" s="80"/>
      <c r="R20" s="80">
        <f>79851.8+297711.9</f>
        <v>377563.7</v>
      </c>
      <c r="S20" s="80"/>
      <c r="T20" s="80"/>
      <c r="U20" s="80">
        <f t="shared" si="0"/>
        <v>377563.7</v>
      </c>
      <c r="V20" s="80"/>
      <c r="W20" s="80"/>
      <c r="X20" s="80">
        <v>412695.2</v>
      </c>
      <c r="Y20" s="82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</row>
    <row r="21" spans="1:159" x14ac:dyDescent="0.2">
      <c r="A21" s="61"/>
      <c r="B21" s="61"/>
      <c r="C21" s="61"/>
      <c r="D21" s="6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</row>
    <row r="22" spans="1:159" hidden="1" x14ac:dyDescent="0.2">
      <c r="A22" s="61"/>
      <c r="B22" s="61"/>
      <c r="C22" s="61"/>
      <c r="D22" s="6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>
        <f t="shared" si="0"/>
        <v>0</v>
      </c>
      <c r="V22" s="80"/>
      <c r="W22" s="80"/>
      <c r="X22" s="80"/>
      <c r="Y22" s="82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</row>
    <row r="23" spans="1:159" hidden="1" x14ac:dyDescent="0.2">
      <c r="A23" s="61"/>
      <c r="B23" s="61"/>
      <c r="C23" s="61"/>
      <c r="D23" s="6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>
        <f t="shared" si="0"/>
        <v>0</v>
      </c>
      <c r="V23" s="80"/>
      <c r="W23" s="80"/>
      <c r="X23" s="80"/>
      <c r="Y23" s="8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</row>
    <row r="24" spans="1:159" x14ac:dyDescent="0.2">
      <c r="A24" s="61"/>
      <c r="B24" s="61" t="s">
        <v>260</v>
      </c>
      <c r="C24" s="61"/>
      <c r="D24" s="69"/>
      <c r="E24" s="80"/>
      <c r="F24" s="80"/>
      <c r="G24" s="80"/>
      <c r="H24" s="80"/>
      <c r="I24" s="80">
        <v>18030.7</v>
      </c>
      <c r="J24" s="80"/>
      <c r="K24" s="80"/>
      <c r="L24" s="80">
        <v>6000</v>
      </c>
      <c r="M24" s="80"/>
      <c r="N24" s="80"/>
      <c r="O24" s="80">
        <v>5075.5</v>
      </c>
      <c r="P24" s="80"/>
      <c r="Q24" s="80"/>
      <c r="R24" s="80">
        <v>12955.2</v>
      </c>
      <c r="S24" s="80"/>
      <c r="T24" s="80"/>
      <c r="U24" s="80">
        <f t="shared" si="0"/>
        <v>18030.7</v>
      </c>
      <c r="V24" s="80"/>
      <c r="W24" s="80"/>
      <c r="X24" s="80">
        <v>18030.7</v>
      </c>
      <c r="Y24" s="8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</row>
    <row r="25" spans="1:159" x14ac:dyDescent="0.2">
      <c r="A25" s="61"/>
      <c r="B25" s="61"/>
      <c r="C25" s="61"/>
      <c r="D25" s="6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</row>
    <row r="26" spans="1:159" x14ac:dyDescent="0.2">
      <c r="A26" s="61"/>
      <c r="B26" s="61" t="s">
        <v>305</v>
      </c>
      <c r="C26" s="61"/>
      <c r="D26" s="69"/>
      <c r="E26" s="80"/>
      <c r="F26" s="80"/>
      <c r="G26" s="80"/>
      <c r="H26" s="80"/>
      <c r="I26" s="80">
        <v>1176.2</v>
      </c>
      <c r="J26" s="80"/>
      <c r="K26" s="80"/>
      <c r="L26" s="80">
        <v>75</v>
      </c>
      <c r="M26" s="80"/>
      <c r="N26" s="80"/>
      <c r="O26" s="80">
        <v>155</v>
      </c>
      <c r="P26" s="80"/>
      <c r="Q26" s="80"/>
      <c r="R26" s="80">
        <v>946.2</v>
      </c>
      <c r="S26" s="80"/>
      <c r="T26" s="80"/>
      <c r="U26" s="80">
        <f t="shared" si="0"/>
        <v>1101.2</v>
      </c>
      <c r="V26" s="80"/>
      <c r="W26" s="80"/>
      <c r="X26" s="80">
        <v>1058.5999999999999</v>
      </c>
      <c r="Y26" s="82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</row>
    <row r="27" spans="1:159" x14ac:dyDescent="0.2">
      <c r="A27" s="61"/>
      <c r="B27" s="61"/>
      <c r="C27" s="61"/>
      <c r="D27" s="6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2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</row>
    <row r="28" spans="1:159" x14ac:dyDescent="0.2">
      <c r="A28" s="61"/>
      <c r="B28" s="61" t="s">
        <v>306</v>
      </c>
      <c r="C28" s="61"/>
      <c r="D28" s="69"/>
      <c r="E28" s="80"/>
      <c r="F28" s="80"/>
      <c r="G28" s="80"/>
      <c r="H28" s="80"/>
      <c r="I28" s="80">
        <v>3058.8</v>
      </c>
      <c r="J28" s="80"/>
      <c r="K28" s="80"/>
      <c r="L28" s="80">
        <v>500</v>
      </c>
      <c r="M28" s="80"/>
      <c r="N28" s="80"/>
      <c r="O28" s="80">
        <v>21035.5</v>
      </c>
      <c r="P28" s="80"/>
      <c r="Q28" s="80"/>
      <c r="R28" s="80">
        <v>893.8</v>
      </c>
      <c r="S28" s="80"/>
      <c r="T28" s="80"/>
      <c r="U28" s="80">
        <f t="shared" si="0"/>
        <v>21929.3</v>
      </c>
      <c r="V28" s="80"/>
      <c r="W28" s="80"/>
      <c r="X28" s="80">
        <f>2371.2+381.8</f>
        <v>2753</v>
      </c>
      <c r="Y28" s="82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</row>
    <row r="29" spans="1:159" x14ac:dyDescent="0.2">
      <c r="A29" s="61"/>
      <c r="B29" s="61"/>
      <c r="C29" s="61"/>
      <c r="D29" s="6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2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</row>
    <row r="30" spans="1:159" x14ac:dyDescent="0.2">
      <c r="A30" s="61"/>
      <c r="B30" s="61" t="s">
        <v>307</v>
      </c>
      <c r="C30" s="61"/>
      <c r="D30" s="69"/>
      <c r="E30" s="80"/>
      <c r="F30" s="80"/>
      <c r="G30" s="80"/>
      <c r="H30" s="80"/>
      <c r="I30" s="80">
        <v>7743.5000000000009</v>
      </c>
      <c r="J30" s="80"/>
      <c r="K30" s="80"/>
      <c r="L30" s="80">
        <v>0</v>
      </c>
      <c r="M30" s="80"/>
      <c r="N30" s="80"/>
      <c r="O30" s="80">
        <v>629.5</v>
      </c>
      <c r="P30" s="80"/>
      <c r="Q30" s="80"/>
      <c r="R30" s="80">
        <v>6309.9</v>
      </c>
      <c r="S30" s="80"/>
      <c r="T30" s="80"/>
      <c r="U30" s="80">
        <f t="shared" si="0"/>
        <v>6939.4</v>
      </c>
      <c r="V30" s="80"/>
      <c r="W30" s="80"/>
      <c r="X30" s="80">
        <v>7316.9</v>
      </c>
      <c r="Y30" s="82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</row>
    <row r="31" spans="1:159" x14ac:dyDescent="0.2">
      <c r="A31" s="61"/>
      <c r="B31" s="61"/>
      <c r="C31" s="61"/>
      <c r="D31" s="6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2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</row>
    <row r="32" spans="1:159" s="91" customFormat="1" ht="13.5" x14ac:dyDescent="0.35">
      <c r="A32" s="86"/>
      <c r="B32" s="86"/>
      <c r="C32" s="86" t="s">
        <v>308</v>
      </c>
      <c r="D32" s="69"/>
      <c r="E32" s="80"/>
      <c r="F32" s="87">
        <v>5735958.2000000002</v>
      </c>
      <c r="G32" s="87"/>
      <c r="H32" s="87" t="s">
        <v>301</v>
      </c>
      <c r="I32" s="87">
        <v>1947639.9</v>
      </c>
      <c r="J32" s="80"/>
      <c r="K32" s="87" t="s">
        <v>301</v>
      </c>
      <c r="L32" s="87">
        <v>755337.1</v>
      </c>
      <c r="M32" s="87"/>
      <c r="N32" s="87" t="s">
        <v>301</v>
      </c>
      <c r="O32" s="87">
        <f>O13+O15+O17+O20+O24+O26+O28+O30</f>
        <v>696238.5</v>
      </c>
      <c r="P32" s="87"/>
      <c r="Q32" s="87" t="s">
        <v>301</v>
      </c>
      <c r="R32" s="87">
        <f>R13+R15+R17+R20+R24+R26+R28+R30</f>
        <v>1179631</v>
      </c>
      <c r="S32" s="87"/>
      <c r="T32" s="87" t="s">
        <v>301</v>
      </c>
      <c r="U32" s="87">
        <f>O32+R32</f>
        <v>1875869.5</v>
      </c>
      <c r="V32" s="87"/>
      <c r="W32" s="87" t="s">
        <v>301</v>
      </c>
      <c r="X32" s="87">
        <f>X13+X15+X17+X20+X24+X26+X28+X30</f>
        <v>1732981.9999999998</v>
      </c>
      <c r="Y32" s="88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</row>
    <row r="33" spans="1:161" s="91" customFormat="1" ht="13.5" x14ac:dyDescent="0.35">
      <c r="A33" s="86"/>
      <c r="B33" s="86"/>
      <c r="C33" s="86"/>
      <c r="D33" s="69"/>
      <c r="E33" s="80"/>
      <c r="F33" s="87"/>
      <c r="G33" s="87"/>
      <c r="H33" s="87"/>
      <c r="I33" s="87"/>
      <c r="J33" s="80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</row>
    <row r="34" spans="1:161" s="91" customFormat="1" ht="13.5" x14ac:dyDescent="0.35">
      <c r="A34" s="61"/>
      <c r="B34" s="61" t="s">
        <v>309</v>
      </c>
      <c r="C34" s="61"/>
      <c r="D34" s="61"/>
      <c r="E34" s="82"/>
      <c r="F34" s="82">
        <v>265060.2</v>
      </c>
      <c r="G34" s="82"/>
      <c r="H34" s="82"/>
      <c r="I34" s="92">
        <v>1351659.5</v>
      </c>
      <c r="J34" s="82"/>
      <c r="K34" s="82"/>
      <c r="L34" s="92">
        <v>1416104.6</v>
      </c>
      <c r="M34" s="92"/>
      <c r="N34" s="82"/>
      <c r="O34" s="92">
        <f>O35+O36</f>
        <v>1485735.1</v>
      </c>
      <c r="P34" s="92"/>
      <c r="Q34" s="82"/>
      <c r="R34" s="92">
        <v>0</v>
      </c>
      <c r="S34" s="92"/>
      <c r="T34" s="82"/>
      <c r="U34" s="92">
        <f>O34+R34</f>
        <v>1485735.1</v>
      </c>
      <c r="V34" s="92"/>
      <c r="W34" s="82"/>
      <c r="X34" s="92">
        <f>X35+X36</f>
        <v>1377118.3359999999</v>
      </c>
      <c r="Y34" s="93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</row>
    <row r="35" spans="1:161" x14ac:dyDescent="0.2">
      <c r="A35" s="61"/>
      <c r="B35" s="61"/>
      <c r="C35" s="61" t="s">
        <v>310</v>
      </c>
      <c r="D35" s="61"/>
      <c r="E35" s="82"/>
      <c r="F35" s="82"/>
      <c r="G35" s="82"/>
      <c r="H35" s="82"/>
      <c r="I35" s="82">
        <v>4459.5</v>
      </c>
      <c r="J35" s="82"/>
      <c r="K35" s="82"/>
      <c r="L35" s="82">
        <v>4624.6000000000004</v>
      </c>
      <c r="M35" s="82"/>
      <c r="N35" s="82"/>
      <c r="O35" s="82">
        <v>4309.1000000000004</v>
      </c>
      <c r="P35" s="82"/>
      <c r="Q35" s="82"/>
      <c r="R35" s="82">
        <v>0</v>
      </c>
      <c r="S35" s="82"/>
      <c r="T35" s="82"/>
      <c r="U35" s="82">
        <f>O35+R35</f>
        <v>4309.1000000000004</v>
      </c>
      <c r="V35" s="82"/>
      <c r="W35" s="82"/>
      <c r="X35" s="82">
        <v>4133.3360000000002</v>
      </c>
      <c r="Y35" s="94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</row>
    <row r="36" spans="1:161" x14ac:dyDescent="0.2">
      <c r="A36" s="61"/>
      <c r="B36" s="61"/>
      <c r="C36" s="61" t="s">
        <v>311</v>
      </c>
      <c r="D36" s="61"/>
      <c r="E36" s="82"/>
      <c r="F36" s="82"/>
      <c r="G36" s="82"/>
      <c r="H36" s="82"/>
      <c r="I36" s="82">
        <v>1347200</v>
      </c>
      <c r="J36" s="82"/>
      <c r="K36" s="82"/>
      <c r="L36" s="82">
        <v>1411480</v>
      </c>
      <c r="M36" s="82"/>
      <c r="N36" s="82"/>
      <c r="O36" s="82">
        <v>1481426</v>
      </c>
      <c r="P36" s="82"/>
      <c r="Q36" s="82"/>
      <c r="R36" s="82">
        <v>0</v>
      </c>
      <c r="S36" s="82"/>
      <c r="T36" s="82"/>
      <c r="U36" s="82">
        <f>O36+R36</f>
        <v>1481426</v>
      </c>
      <c r="V36" s="82"/>
      <c r="W36" s="82"/>
      <c r="X36" s="82">
        <v>1372985</v>
      </c>
      <c r="Y36" s="94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</row>
    <row r="37" spans="1:161" x14ac:dyDescent="0.2">
      <c r="A37" s="61"/>
      <c r="B37" s="61"/>
      <c r="C37" s="61"/>
      <c r="D37" s="6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94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</row>
    <row r="38" spans="1:161" ht="15.75" thickBot="1" x14ac:dyDescent="0.3">
      <c r="A38" s="61"/>
      <c r="B38" s="68"/>
      <c r="C38" s="86" t="s">
        <v>52</v>
      </c>
      <c r="D38" s="61"/>
      <c r="E38" s="95" t="s">
        <v>301</v>
      </c>
      <c r="F38" s="96">
        <v>1859514.1</v>
      </c>
      <c r="G38" s="82"/>
      <c r="H38" s="95" t="s">
        <v>301</v>
      </c>
      <c r="I38" s="96">
        <f>I32+I34</f>
        <v>3299299.4</v>
      </c>
      <c r="J38" s="82"/>
      <c r="K38" s="95" t="s">
        <v>301</v>
      </c>
      <c r="L38" s="96">
        <v>2171441.7000000002</v>
      </c>
      <c r="M38" s="82"/>
      <c r="N38" s="95" t="s">
        <v>301</v>
      </c>
      <c r="O38" s="96">
        <f>O32+O34</f>
        <v>2181973.6</v>
      </c>
      <c r="P38" s="82"/>
      <c r="Q38" s="95" t="s">
        <v>301</v>
      </c>
      <c r="R38" s="96">
        <f>R34+R32</f>
        <v>1179631</v>
      </c>
      <c r="S38" s="82"/>
      <c r="T38" s="95" t="s">
        <v>301</v>
      </c>
      <c r="U38" s="96">
        <f>O38+R38</f>
        <v>3361604.6</v>
      </c>
      <c r="V38" s="82"/>
      <c r="W38" s="95" t="s">
        <v>301</v>
      </c>
      <c r="X38" s="96">
        <f>X32+X34</f>
        <v>3110100.3359999997</v>
      </c>
      <c r="Y38" s="94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</row>
    <row r="39" spans="1:161" ht="14.25" thickTop="1" x14ac:dyDescent="0.35">
      <c r="A39" s="86"/>
      <c r="B39" s="86"/>
      <c r="C39" s="86"/>
      <c r="D39" s="69"/>
      <c r="E39" s="80"/>
      <c r="F39" s="87"/>
      <c r="G39" s="87"/>
      <c r="H39" s="87"/>
      <c r="I39" s="87"/>
      <c r="J39" s="80"/>
      <c r="K39" s="87"/>
      <c r="L39" s="87"/>
      <c r="M39" s="87"/>
      <c r="N39" s="87"/>
      <c r="O39" s="87"/>
      <c r="P39" s="87"/>
      <c r="Q39" s="87"/>
      <c r="R39" s="110"/>
      <c r="S39" s="110"/>
      <c r="T39" s="110"/>
      <c r="U39" s="110"/>
      <c r="V39" s="110"/>
      <c r="W39" s="87"/>
      <c r="X39" s="87"/>
      <c r="Y39" s="88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</row>
    <row r="40" spans="1:161" hidden="1" x14ac:dyDescent="0.2">
      <c r="A40" s="61"/>
      <c r="B40" s="61"/>
      <c r="C40" s="61" t="s">
        <v>313</v>
      </c>
      <c r="D40" s="69"/>
      <c r="E40" s="80"/>
      <c r="F40" s="80"/>
      <c r="G40" s="80"/>
      <c r="H40" s="80"/>
      <c r="I40" s="80"/>
      <c r="J40" s="80"/>
      <c r="K40" s="80"/>
      <c r="L40" s="80">
        <v>1399855.4</v>
      </c>
      <c r="M40" s="80"/>
      <c r="N40" s="80"/>
      <c r="O40" s="80"/>
      <c r="P40" s="80"/>
      <c r="Q40" s="80"/>
      <c r="R40" s="111"/>
      <c r="S40" s="111"/>
      <c r="T40" s="111"/>
      <c r="U40" s="111"/>
      <c r="V40" s="111"/>
      <c r="W40" s="80"/>
      <c r="X40" s="80"/>
      <c r="Y40" s="82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</row>
    <row r="41" spans="1:161" hidden="1" x14ac:dyDescent="0.2">
      <c r="A41" s="61"/>
      <c r="B41" s="61"/>
      <c r="C41" s="61"/>
      <c r="D41" s="6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111"/>
      <c r="S41" s="111"/>
      <c r="T41" s="111"/>
      <c r="U41" s="111"/>
      <c r="V41" s="111"/>
      <c r="W41" s="80"/>
      <c r="X41" s="80"/>
      <c r="Y41" s="82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</row>
    <row r="42" spans="1:161" x14ac:dyDescent="0.2">
      <c r="A42" s="78" t="s">
        <v>314</v>
      </c>
      <c r="B42" s="61"/>
      <c r="C42" s="61"/>
      <c r="D42" s="6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97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</row>
    <row r="43" spans="1:161" x14ac:dyDescent="0.2">
      <c r="A43" s="61"/>
      <c r="B43" s="78" t="s">
        <v>315</v>
      </c>
      <c r="C43" s="61"/>
      <c r="D43" s="61"/>
      <c r="E43" s="98" t="s">
        <v>301</v>
      </c>
      <c r="F43" s="99">
        <v>2674501.2000000002</v>
      </c>
      <c r="G43" s="82"/>
      <c r="H43" s="98" t="s">
        <v>301</v>
      </c>
      <c r="I43" s="99">
        <v>3299299.4</v>
      </c>
      <c r="J43" s="82"/>
      <c r="K43" s="98" t="s">
        <v>301</v>
      </c>
      <c r="L43" s="99">
        <v>2171441.7000000002</v>
      </c>
      <c r="M43" s="99"/>
      <c r="N43" s="98" t="s">
        <v>301</v>
      </c>
      <c r="O43" s="99">
        <f>O44+O45</f>
        <v>2181973.6</v>
      </c>
      <c r="P43" s="99"/>
      <c r="Q43" s="98" t="s">
        <v>301</v>
      </c>
      <c r="R43" s="99">
        <f>R44+R45</f>
        <v>1179631</v>
      </c>
      <c r="S43" s="99"/>
      <c r="T43" s="98" t="s">
        <v>301</v>
      </c>
      <c r="U43" s="99">
        <f>O43+R43</f>
        <v>3361604.6</v>
      </c>
      <c r="V43" s="99"/>
      <c r="W43" s="98" t="s">
        <v>301</v>
      </c>
      <c r="X43" s="99">
        <f>X44+X45</f>
        <v>3110100.3</v>
      </c>
      <c r="Y43" s="94"/>
      <c r="Z43" s="100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1" x14ac:dyDescent="0.2">
      <c r="A44" s="61"/>
      <c r="B44" s="61"/>
      <c r="C44" s="61" t="s">
        <v>316</v>
      </c>
      <c r="D44" s="61"/>
      <c r="E44" s="82"/>
      <c r="F44" s="82"/>
      <c r="G44" s="82"/>
      <c r="H44" s="82"/>
      <c r="I44" s="82">
        <v>1863878.9</v>
      </c>
      <c r="J44" s="82"/>
      <c r="K44" s="82"/>
      <c r="L44" s="82">
        <v>1427209.2000000002</v>
      </c>
      <c r="M44" s="82"/>
      <c r="N44" s="82"/>
      <c r="O44" s="82">
        <v>1505735.1</v>
      </c>
      <c r="P44" s="82"/>
      <c r="Q44" s="82"/>
      <c r="R44" s="82">
        <v>620793.19999999995</v>
      </c>
      <c r="S44" s="82"/>
      <c r="T44" s="82"/>
      <c r="U44" s="82">
        <f>O44+R44</f>
        <v>2126528.2999999998</v>
      </c>
      <c r="V44" s="82"/>
      <c r="W44" s="82"/>
      <c r="X44" s="82">
        <v>1516988.9</v>
      </c>
      <c r="Y44" s="94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</row>
    <row r="45" spans="1:161" x14ac:dyDescent="0.2">
      <c r="A45" s="61"/>
      <c r="B45" s="61"/>
      <c r="C45" s="61" t="s">
        <v>317</v>
      </c>
      <c r="D45" s="61"/>
      <c r="E45" s="82"/>
      <c r="F45" s="82"/>
      <c r="G45" s="82"/>
      <c r="H45" s="82"/>
      <c r="I45" s="82">
        <v>1435420.5</v>
      </c>
      <c r="J45" s="82"/>
      <c r="K45" s="82"/>
      <c r="L45" s="82">
        <v>592657.5</v>
      </c>
      <c r="M45" s="82"/>
      <c r="N45" s="82"/>
      <c r="O45" s="82">
        <v>676238.5</v>
      </c>
      <c r="P45" s="82"/>
      <c r="Q45" s="82"/>
      <c r="R45" s="82">
        <v>558837.80000000005</v>
      </c>
      <c r="S45" s="82"/>
      <c r="T45" s="82"/>
      <c r="U45" s="82">
        <f>O45+R45</f>
        <v>1235076.3</v>
      </c>
      <c r="V45" s="82"/>
      <c r="W45" s="82"/>
      <c r="X45" s="82">
        <v>1593111.4</v>
      </c>
      <c r="Y45" s="94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</row>
    <row r="46" spans="1:161" ht="9.75" customHeight="1" x14ac:dyDescent="0.2">
      <c r="A46" s="61"/>
      <c r="B46" s="61"/>
      <c r="C46" s="61"/>
      <c r="D46" s="61"/>
      <c r="E46" s="82"/>
      <c r="F46" s="82"/>
      <c r="G46" s="82"/>
      <c r="H46" s="82"/>
      <c r="I46" s="101"/>
      <c r="J46" s="82"/>
      <c r="K46" s="82"/>
      <c r="L46" s="101"/>
      <c r="M46" s="82"/>
      <c r="N46" s="82"/>
      <c r="O46" s="101"/>
      <c r="P46" s="82"/>
      <c r="Q46" s="82"/>
      <c r="R46" s="101"/>
      <c r="S46" s="82"/>
      <c r="T46" s="82"/>
      <c r="U46" s="101"/>
      <c r="V46" s="82"/>
      <c r="W46" s="82"/>
      <c r="X46" s="101"/>
      <c r="Y46" s="97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</row>
    <row r="47" spans="1:161" x14ac:dyDescent="0.2">
      <c r="A47" s="61"/>
      <c r="B47" s="102" t="s">
        <v>304</v>
      </c>
      <c r="C47" s="128" t="s">
        <v>318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82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</row>
    <row r="48" spans="1:161" x14ac:dyDescent="0.2">
      <c r="A48" s="61"/>
      <c r="B48" s="61" t="s">
        <v>319</v>
      </c>
      <c r="C48" s="61" t="s">
        <v>320</v>
      </c>
      <c r="D48" s="103"/>
      <c r="E48" s="104"/>
      <c r="F48" s="105"/>
      <c r="G48" s="104"/>
      <c r="H48" s="104"/>
      <c r="I48" s="104"/>
      <c r="J48" s="104"/>
      <c r="K48" s="104"/>
      <c r="L48" s="104"/>
      <c r="M48" s="105"/>
      <c r="N48" s="104"/>
      <c r="O48" s="104"/>
      <c r="P48" s="105"/>
      <c r="Q48" s="104"/>
      <c r="R48" s="104"/>
      <c r="S48" s="105"/>
      <c r="T48" s="104"/>
      <c r="U48" s="104"/>
      <c r="V48" s="105"/>
      <c r="W48" s="104"/>
      <c r="X48" s="104"/>
      <c r="Y48" s="82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</row>
    <row r="49" spans="2:159" x14ac:dyDescent="0.2">
      <c r="B49" s="62" t="s">
        <v>325</v>
      </c>
      <c r="C49" s="62" t="s">
        <v>326</v>
      </c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</row>
    <row r="50" spans="2:159" x14ac:dyDescent="0.2">
      <c r="B50" s="62" t="s">
        <v>294</v>
      </c>
      <c r="C50" s="62" t="s">
        <v>321</v>
      </c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</row>
    <row r="51" spans="2:159" x14ac:dyDescent="0.2">
      <c r="E51" s="109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</row>
    <row r="52" spans="2:159" x14ac:dyDescent="0.2"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</row>
    <row r="53" spans="2:159" x14ac:dyDescent="0.2"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</row>
    <row r="54" spans="2:159" x14ac:dyDescent="0.2"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</row>
    <row r="55" spans="2:159" x14ac:dyDescent="0.2"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</row>
    <row r="56" spans="2:159" x14ac:dyDescent="0.2"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</row>
    <row r="57" spans="2:159" x14ac:dyDescent="0.2"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</row>
    <row r="58" spans="2:159" x14ac:dyDescent="0.2"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</row>
    <row r="59" spans="2:159" x14ac:dyDescent="0.2"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</row>
    <row r="60" spans="2:159" x14ac:dyDescent="0.2"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</row>
    <row r="61" spans="2:159" x14ac:dyDescent="0.2"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</row>
    <row r="62" spans="2:159" x14ac:dyDescent="0.2"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</row>
    <row r="63" spans="2:159" x14ac:dyDescent="0.2"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</row>
    <row r="64" spans="2:159" x14ac:dyDescent="0.2"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</row>
    <row r="65" spans="25:159" x14ac:dyDescent="0.2"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</row>
    <row r="66" spans="25:159" x14ac:dyDescent="0.2"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</row>
    <row r="67" spans="25:159" x14ac:dyDescent="0.2"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</row>
    <row r="68" spans="25:159" x14ac:dyDescent="0.2"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</row>
    <row r="69" spans="25:159" x14ac:dyDescent="0.2"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</row>
    <row r="70" spans="25:159" x14ac:dyDescent="0.2"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</row>
    <row r="71" spans="25:159" x14ac:dyDescent="0.2"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</row>
    <row r="72" spans="25:159" x14ac:dyDescent="0.2"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</row>
    <row r="73" spans="25:159" x14ac:dyDescent="0.2"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</row>
    <row r="74" spans="25:159" x14ac:dyDescent="0.2"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</row>
    <row r="75" spans="25:159" x14ac:dyDescent="0.2"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</row>
    <row r="76" spans="25:159" x14ac:dyDescent="0.2"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</row>
    <row r="77" spans="25:159" x14ac:dyDescent="0.2"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</row>
    <row r="78" spans="25:159" x14ac:dyDescent="0.2"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</row>
    <row r="79" spans="25:159" x14ac:dyDescent="0.2"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</row>
    <row r="80" spans="25:159" x14ac:dyDescent="0.2"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</row>
    <row r="81" spans="25:159" x14ac:dyDescent="0.2"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</row>
    <row r="82" spans="25:159" x14ac:dyDescent="0.2"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</row>
    <row r="83" spans="25:159" x14ac:dyDescent="0.2"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</row>
    <row r="84" spans="25:159" x14ac:dyDescent="0.2"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</row>
    <row r="85" spans="25:159" x14ac:dyDescent="0.2"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</row>
    <row r="86" spans="25:159" x14ac:dyDescent="0.2"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</row>
    <row r="87" spans="25:159" x14ac:dyDescent="0.2"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</row>
    <row r="88" spans="25:159" x14ac:dyDescent="0.2"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</row>
    <row r="89" spans="25:159" x14ac:dyDescent="0.2"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</row>
    <row r="90" spans="25:159" x14ac:dyDescent="0.2"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</row>
    <row r="91" spans="25:159" x14ac:dyDescent="0.2"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</row>
    <row r="92" spans="25:159" x14ac:dyDescent="0.2"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</row>
    <row r="93" spans="25:159" x14ac:dyDescent="0.2"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</row>
    <row r="94" spans="25:159" x14ac:dyDescent="0.2"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</row>
    <row r="95" spans="25:159" x14ac:dyDescent="0.2"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</row>
    <row r="96" spans="25:159" x14ac:dyDescent="0.2"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</row>
    <row r="97" spans="25:159" x14ac:dyDescent="0.2"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</row>
    <row r="98" spans="25:159" x14ac:dyDescent="0.2"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</row>
    <row r="99" spans="25:159" x14ac:dyDescent="0.2"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</row>
    <row r="100" spans="25:159" x14ac:dyDescent="0.2"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</row>
    <row r="101" spans="25:159" x14ac:dyDescent="0.2"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</row>
    <row r="102" spans="25:159" x14ac:dyDescent="0.2"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</row>
    <row r="103" spans="25:159" x14ac:dyDescent="0.2"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</row>
    <row r="104" spans="25:159" x14ac:dyDescent="0.2"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</row>
    <row r="105" spans="25:159" x14ac:dyDescent="0.2"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</row>
    <row r="106" spans="25:159" x14ac:dyDescent="0.2"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</row>
    <row r="107" spans="25:159" x14ac:dyDescent="0.2"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</row>
    <row r="108" spans="25:159" x14ac:dyDescent="0.2"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</row>
    <row r="109" spans="25:159" x14ac:dyDescent="0.2"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</row>
    <row r="110" spans="25:159" x14ac:dyDescent="0.2"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</row>
    <row r="111" spans="25:159" x14ac:dyDescent="0.2"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</row>
    <row r="112" spans="25:159" x14ac:dyDescent="0.2"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</row>
    <row r="113" spans="25:159" x14ac:dyDescent="0.2"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</row>
    <row r="114" spans="25:159" x14ac:dyDescent="0.2"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  <c r="EU114" s="85"/>
      <c r="EV114" s="85"/>
      <c r="EW114" s="85"/>
      <c r="EX114" s="85"/>
      <c r="EY114" s="85"/>
      <c r="EZ114" s="85"/>
      <c r="FA114" s="85"/>
      <c r="FB114" s="85"/>
      <c r="FC114" s="85"/>
    </row>
    <row r="115" spans="25:159" x14ac:dyDescent="0.2"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</row>
    <row r="116" spans="25:159" x14ac:dyDescent="0.2"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</row>
    <row r="117" spans="25:159" x14ac:dyDescent="0.2"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</row>
    <row r="118" spans="25:159" x14ac:dyDescent="0.2">
      <c r="Y118" s="83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</row>
    <row r="119" spans="25:159" x14ac:dyDescent="0.2">
      <c r="Y119" s="83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85"/>
      <c r="ES119" s="85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</row>
    <row r="120" spans="25:159" x14ac:dyDescent="0.2">
      <c r="Y120" s="83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85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85"/>
      <c r="ES120" s="85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</row>
    <row r="121" spans="25:159" x14ac:dyDescent="0.2">
      <c r="Y121" s="83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</row>
    <row r="122" spans="25:159" x14ac:dyDescent="0.2">
      <c r="Y122" s="83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</row>
    <row r="123" spans="25:159" x14ac:dyDescent="0.2">
      <c r="Y123" s="83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</row>
    <row r="124" spans="25:159" x14ac:dyDescent="0.2">
      <c r="Y124" s="83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</row>
    <row r="125" spans="25:159" x14ac:dyDescent="0.2">
      <c r="Y125" s="83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</row>
    <row r="126" spans="25:159" x14ac:dyDescent="0.2"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</row>
    <row r="127" spans="25:159" x14ac:dyDescent="0.2"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</row>
    <row r="128" spans="25:159" x14ac:dyDescent="0.2"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</row>
    <row r="129" spans="25:159" x14ac:dyDescent="0.2"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  <c r="DT129" s="85"/>
      <c r="DU129" s="85"/>
      <c r="DV129" s="85"/>
      <c r="DW129" s="85"/>
      <c r="DX129" s="85"/>
      <c r="DY129" s="85"/>
      <c r="DZ129" s="85"/>
      <c r="EA129" s="85"/>
      <c r="EB129" s="85"/>
      <c r="EC129" s="85"/>
      <c r="ED129" s="85"/>
      <c r="EE129" s="85"/>
      <c r="EF129" s="85"/>
      <c r="EG129" s="85"/>
      <c r="EH129" s="85"/>
      <c r="EI129" s="85"/>
      <c r="EJ129" s="85"/>
      <c r="EK129" s="85"/>
      <c r="EL129" s="85"/>
      <c r="EM129" s="85"/>
      <c r="EN129" s="85"/>
      <c r="EO129" s="85"/>
      <c r="EP129" s="85"/>
      <c r="EQ129" s="85"/>
      <c r="ER129" s="85"/>
      <c r="ES129" s="85"/>
      <c r="ET129" s="85"/>
      <c r="EU129" s="85"/>
      <c r="EV129" s="85"/>
      <c r="EW129" s="85"/>
      <c r="EX129" s="85"/>
      <c r="EY129" s="85"/>
      <c r="EZ129" s="85"/>
      <c r="FA129" s="85"/>
      <c r="FB129" s="85"/>
      <c r="FC129" s="85"/>
    </row>
    <row r="130" spans="25:159" x14ac:dyDescent="0.2"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/>
      <c r="DO130" s="85"/>
      <c r="DP130" s="85"/>
      <c r="DQ130" s="85"/>
      <c r="DR130" s="85"/>
      <c r="DS130" s="85"/>
      <c r="DT130" s="85"/>
      <c r="DU130" s="85"/>
      <c r="DV130" s="85"/>
      <c r="DW130" s="85"/>
      <c r="DX130" s="85"/>
      <c r="DY130" s="85"/>
      <c r="DZ130" s="85"/>
      <c r="EA130" s="85"/>
      <c r="EB130" s="85"/>
      <c r="EC130" s="85"/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5"/>
      <c r="EO130" s="85"/>
      <c r="EP130" s="85"/>
      <c r="EQ130" s="85"/>
      <c r="ER130" s="85"/>
      <c r="ES130" s="85"/>
      <c r="ET130" s="85"/>
      <c r="EU130" s="85"/>
      <c r="EV130" s="85"/>
      <c r="EW130" s="85"/>
      <c r="EX130" s="85"/>
      <c r="EY130" s="85"/>
      <c r="EZ130" s="85"/>
      <c r="FA130" s="85"/>
      <c r="FB130" s="85"/>
      <c r="FC130" s="85"/>
    </row>
    <row r="131" spans="25:159" x14ac:dyDescent="0.2"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  <c r="DT131" s="85"/>
      <c r="DU131" s="85"/>
      <c r="DV131" s="85"/>
      <c r="DW131" s="85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5"/>
      <c r="EI131" s="85"/>
      <c r="EJ131" s="85"/>
      <c r="EK131" s="85"/>
      <c r="EL131" s="85"/>
      <c r="EM131" s="85"/>
      <c r="EN131" s="85"/>
      <c r="EO131" s="85"/>
      <c r="EP131" s="85"/>
      <c r="EQ131" s="85"/>
      <c r="ER131" s="85"/>
      <c r="ES131" s="85"/>
      <c r="ET131" s="85"/>
      <c r="EU131" s="85"/>
      <c r="EV131" s="85"/>
      <c r="EW131" s="85"/>
      <c r="EX131" s="85"/>
      <c r="EY131" s="85"/>
      <c r="EZ131" s="85"/>
      <c r="FA131" s="85"/>
      <c r="FB131" s="85"/>
      <c r="FC131" s="85"/>
    </row>
    <row r="132" spans="25:159" x14ac:dyDescent="0.2"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85"/>
      <c r="DT132" s="85"/>
      <c r="DU132" s="85"/>
      <c r="DV132" s="85"/>
      <c r="DW132" s="85"/>
      <c r="DX132" s="85"/>
      <c r="DY132" s="85"/>
      <c r="DZ132" s="85"/>
      <c r="EA132" s="85"/>
      <c r="EB132" s="85"/>
      <c r="EC132" s="85"/>
      <c r="ED132" s="85"/>
      <c r="EE132" s="85"/>
      <c r="EF132" s="85"/>
      <c r="EG132" s="85"/>
      <c r="EH132" s="85"/>
      <c r="EI132" s="85"/>
      <c r="EJ132" s="85"/>
      <c r="EK132" s="85"/>
      <c r="EL132" s="85"/>
      <c r="EM132" s="85"/>
      <c r="EN132" s="85"/>
      <c r="EO132" s="85"/>
      <c r="EP132" s="85"/>
      <c r="EQ132" s="85"/>
      <c r="ER132" s="85"/>
      <c r="ES132" s="85"/>
      <c r="ET132" s="85"/>
      <c r="EU132" s="85"/>
      <c r="EV132" s="85"/>
      <c r="EW132" s="85"/>
      <c r="EX132" s="85"/>
      <c r="EY132" s="85"/>
      <c r="EZ132" s="85"/>
      <c r="FA132" s="85"/>
      <c r="FB132" s="85"/>
      <c r="FC132" s="85"/>
    </row>
    <row r="133" spans="25:159" x14ac:dyDescent="0.2"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5"/>
      <c r="ED133" s="85"/>
      <c r="EE133" s="85"/>
      <c r="EF133" s="85"/>
      <c r="EG133" s="85"/>
      <c r="EH133" s="85"/>
      <c r="EI133" s="85"/>
      <c r="EJ133" s="85"/>
      <c r="EK133" s="85"/>
      <c r="EL133" s="85"/>
      <c r="EM133" s="85"/>
      <c r="EN133" s="85"/>
      <c r="EO133" s="85"/>
      <c r="EP133" s="85"/>
      <c r="EQ133" s="85"/>
      <c r="ER133" s="85"/>
      <c r="ES133" s="85"/>
      <c r="ET133" s="85"/>
      <c r="EU133" s="85"/>
      <c r="EV133" s="85"/>
      <c r="EW133" s="85"/>
      <c r="EX133" s="85"/>
      <c r="EY133" s="85"/>
      <c r="EZ133" s="85"/>
      <c r="FA133" s="85"/>
      <c r="FB133" s="85"/>
      <c r="FC133" s="85"/>
    </row>
    <row r="134" spans="25:159" x14ac:dyDescent="0.2"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5"/>
      <c r="EE134" s="85"/>
      <c r="EF134" s="85"/>
      <c r="EG134" s="85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5"/>
      <c r="ES134" s="85"/>
      <c r="ET134" s="85"/>
      <c r="EU134" s="85"/>
      <c r="EV134" s="85"/>
      <c r="EW134" s="85"/>
      <c r="EX134" s="85"/>
      <c r="EY134" s="85"/>
      <c r="EZ134" s="85"/>
      <c r="FA134" s="85"/>
      <c r="FB134" s="85"/>
      <c r="FC134" s="85"/>
    </row>
    <row r="135" spans="25:159" x14ac:dyDescent="0.2"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5"/>
      <c r="EE135" s="85"/>
      <c r="EF135" s="85"/>
      <c r="EG135" s="85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5"/>
      <c r="ES135" s="85"/>
      <c r="ET135" s="85"/>
      <c r="EU135" s="85"/>
      <c r="EV135" s="85"/>
      <c r="EW135" s="85"/>
      <c r="EX135" s="85"/>
      <c r="EY135" s="85"/>
      <c r="EZ135" s="85"/>
      <c r="FA135" s="85"/>
      <c r="FB135" s="85"/>
      <c r="FC135" s="85"/>
    </row>
    <row r="136" spans="25:159" x14ac:dyDescent="0.2"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5"/>
      <c r="EE136" s="85"/>
      <c r="EF136" s="85"/>
      <c r="EG136" s="85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5"/>
      <c r="ES136" s="85"/>
      <c r="ET136" s="85"/>
      <c r="EU136" s="85"/>
      <c r="EV136" s="85"/>
      <c r="EW136" s="85"/>
      <c r="EX136" s="85"/>
      <c r="EY136" s="85"/>
      <c r="EZ136" s="85"/>
      <c r="FA136" s="85"/>
      <c r="FB136" s="85"/>
      <c r="FC136" s="85"/>
    </row>
    <row r="137" spans="25:159" x14ac:dyDescent="0.2"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</row>
    <row r="138" spans="25:159" x14ac:dyDescent="0.2"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</row>
    <row r="139" spans="25:159" x14ac:dyDescent="0.2"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  <c r="DT139" s="85"/>
      <c r="DU139" s="85"/>
      <c r="DV139" s="85"/>
      <c r="DW139" s="85"/>
      <c r="DX139" s="85"/>
      <c r="DY139" s="85"/>
      <c r="DZ139" s="85"/>
      <c r="EA139" s="85"/>
      <c r="EB139" s="85"/>
      <c r="EC139" s="85"/>
      <c r="ED139" s="85"/>
      <c r="EE139" s="85"/>
      <c r="EF139" s="85"/>
      <c r="EG139" s="85"/>
      <c r="EH139" s="85"/>
      <c r="EI139" s="85"/>
      <c r="EJ139" s="85"/>
      <c r="EK139" s="85"/>
      <c r="EL139" s="85"/>
      <c r="EM139" s="85"/>
      <c r="EN139" s="85"/>
      <c r="EO139" s="85"/>
      <c r="EP139" s="85"/>
      <c r="EQ139" s="85"/>
      <c r="ER139" s="85"/>
      <c r="ES139" s="85"/>
      <c r="ET139" s="85"/>
      <c r="EU139" s="85"/>
      <c r="EV139" s="85"/>
      <c r="EW139" s="85"/>
      <c r="EX139" s="85"/>
      <c r="EY139" s="85"/>
      <c r="EZ139" s="85"/>
      <c r="FA139" s="85"/>
      <c r="FB139" s="85"/>
      <c r="FC139" s="85"/>
    </row>
    <row r="140" spans="25:159" x14ac:dyDescent="0.2"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5"/>
      <c r="EE140" s="85"/>
      <c r="EF140" s="85"/>
      <c r="EG140" s="85"/>
      <c r="EH140" s="85"/>
      <c r="EI140" s="85"/>
      <c r="EJ140" s="85"/>
      <c r="EK140" s="85"/>
      <c r="EL140" s="85"/>
      <c r="EM140" s="85"/>
      <c r="EN140" s="85"/>
      <c r="EO140" s="85"/>
      <c r="EP140" s="85"/>
      <c r="EQ140" s="85"/>
      <c r="ER140" s="85"/>
      <c r="ES140" s="85"/>
      <c r="ET140" s="85"/>
      <c r="EU140" s="85"/>
      <c r="EV140" s="85"/>
      <c r="EW140" s="85"/>
      <c r="EX140" s="85"/>
      <c r="EY140" s="85"/>
      <c r="EZ140" s="85"/>
      <c r="FA140" s="85"/>
      <c r="FB140" s="85"/>
      <c r="FC140" s="85"/>
    </row>
    <row r="141" spans="25:159" x14ac:dyDescent="0.2"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5"/>
      <c r="EI141" s="85"/>
      <c r="EJ141" s="85"/>
      <c r="EK141" s="85"/>
      <c r="EL141" s="85"/>
      <c r="EM141" s="85"/>
      <c r="EN141" s="85"/>
      <c r="EO141" s="85"/>
      <c r="EP141" s="85"/>
      <c r="EQ141" s="85"/>
      <c r="ER141" s="85"/>
      <c r="ES141" s="85"/>
      <c r="ET141" s="85"/>
      <c r="EU141" s="85"/>
      <c r="EV141" s="85"/>
      <c r="EW141" s="85"/>
      <c r="EX141" s="85"/>
      <c r="EY141" s="85"/>
      <c r="EZ141" s="85"/>
      <c r="FA141" s="85"/>
      <c r="FB141" s="85"/>
      <c r="FC141" s="85"/>
    </row>
    <row r="142" spans="25:159" x14ac:dyDescent="0.2"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5"/>
      <c r="EE142" s="85"/>
      <c r="EF142" s="85"/>
      <c r="EG142" s="85"/>
      <c r="EH142" s="85"/>
      <c r="EI142" s="85"/>
      <c r="EJ142" s="85"/>
      <c r="EK142" s="85"/>
      <c r="EL142" s="85"/>
      <c r="EM142" s="85"/>
      <c r="EN142" s="85"/>
      <c r="EO142" s="85"/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</row>
    <row r="143" spans="25:159" x14ac:dyDescent="0.2"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  <c r="DV143" s="85"/>
      <c r="DW143" s="85"/>
      <c r="DX143" s="85"/>
      <c r="DY143" s="85"/>
      <c r="DZ143" s="85"/>
      <c r="EA143" s="85"/>
      <c r="EB143" s="85"/>
      <c r="EC143" s="85"/>
      <c r="ED143" s="85"/>
      <c r="EE143" s="85"/>
      <c r="EF143" s="85"/>
      <c r="EG143" s="85"/>
      <c r="EH143" s="85"/>
      <c r="EI143" s="85"/>
      <c r="EJ143" s="85"/>
      <c r="EK143" s="85"/>
      <c r="EL143" s="85"/>
      <c r="EM143" s="85"/>
      <c r="EN143" s="85"/>
      <c r="EO143" s="85"/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</row>
    <row r="144" spans="25:159" x14ac:dyDescent="0.2"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  <c r="DT144" s="85"/>
      <c r="DU144" s="85"/>
      <c r="DV144" s="85"/>
      <c r="DW144" s="85"/>
      <c r="DX144" s="85"/>
      <c r="DY144" s="85"/>
      <c r="DZ144" s="85"/>
      <c r="EA144" s="85"/>
      <c r="EB144" s="85"/>
      <c r="EC144" s="85"/>
      <c r="ED144" s="85"/>
      <c r="EE144" s="85"/>
      <c r="EF144" s="85"/>
      <c r="EG144" s="85"/>
      <c r="EH144" s="85"/>
      <c r="EI144" s="85"/>
      <c r="EJ144" s="85"/>
      <c r="EK144" s="85"/>
      <c r="EL144" s="85"/>
      <c r="EM144" s="85"/>
      <c r="EN144" s="85"/>
      <c r="EO144" s="85"/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</row>
    <row r="145" spans="25:159" x14ac:dyDescent="0.2"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5"/>
      <c r="ED145" s="85"/>
      <c r="EE145" s="85"/>
      <c r="EF145" s="85"/>
      <c r="EG145" s="85"/>
      <c r="EH145" s="85"/>
      <c r="EI145" s="85"/>
      <c r="EJ145" s="85"/>
      <c r="EK145" s="85"/>
      <c r="EL145" s="85"/>
      <c r="EM145" s="85"/>
      <c r="EN145" s="85"/>
      <c r="EO145" s="85"/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</row>
    <row r="146" spans="25:159" x14ac:dyDescent="0.2"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</row>
    <row r="147" spans="25:159" x14ac:dyDescent="0.2"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5"/>
      <c r="EH147" s="85"/>
      <c r="EI147" s="85"/>
      <c r="EJ147" s="85"/>
      <c r="EK147" s="85"/>
      <c r="EL147" s="85"/>
      <c r="EM147" s="85"/>
      <c r="EN147" s="85"/>
      <c r="EO147" s="85"/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</row>
    <row r="148" spans="25:159" x14ac:dyDescent="0.2"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5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5"/>
      <c r="ES148" s="85"/>
      <c r="ET148" s="85"/>
      <c r="EU148" s="85"/>
      <c r="EV148" s="85"/>
      <c r="EW148" s="85"/>
      <c r="EX148" s="85"/>
      <c r="EY148" s="85"/>
      <c r="EZ148" s="85"/>
      <c r="FA148" s="85"/>
      <c r="FB148" s="85"/>
      <c r="FC148" s="85"/>
    </row>
    <row r="149" spans="25:159" x14ac:dyDescent="0.2"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5"/>
      <c r="ED149" s="85"/>
      <c r="EE149" s="85"/>
      <c r="EF149" s="85"/>
      <c r="EG149" s="85"/>
      <c r="EH149" s="85"/>
      <c r="EI149" s="85"/>
      <c r="EJ149" s="85"/>
      <c r="EK149" s="85"/>
      <c r="EL149" s="85"/>
      <c r="EM149" s="85"/>
      <c r="EN149" s="85"/>
      <c r="EO149" s="85"/>
      <c r="EP149" s="85"/>
      <c r="EQ149" s="85"/>
      <c r="ER149" s="85"/>
      <c r="ES149" s="85"/>
      <c r="ET149" s="85"/>
      <c r="EU149" s="85"/>
      <c r="EV149" s="85"/>
      <c r="EW149" s="85"/>
      <c r="EX149" s="85"/>
      <c r="EY149" s="85"/>
      <c r="EZ149" s="85"/>
      <c r="FA149" s="85"/>
      <c r="FB149" s="85"/>
      <c r="FC149" s="85"/>
    </row>
    <row r="150" spans="25:159" x14ac:dyDescent="0.2"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5"/>
      <c r="ED150" s="85"/>
      <c r="EE150" s="85"/>
      <c r="EF150" s="85"/>
      <c r="EG150" s="85"/>
      <c r="EH150" s="85"/>
      <c r="EI150" s="85"/>
      <c r="EJ150" s="85"/>
      <c r="EK150" s="85"/>
      <c r="EL150" s="85"/>
      <c r="EM150" s="85"/>
      <c r="EN150" s="85"/>
      <c r="EO150" s="85"/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</row>
    <row r="151" spans="25:159" x14ac:dyDescent="0.2"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/>
      <c r="DS151" s="85"/>
      <c r="DT151" s="85"/>
      <c r="DU151" s="85"/>
      <c r="DV151" s="85"/>
      <c r="DW151" s="85"/>
      <c r="DX151" s="85"/>
      <c r="DY151" s="85"/>
      <c r="DZ151" s="85"/>
      <c r="EA151" s="85"/>
      <c r="EB151" s="85"/>
      <c r="EC151" s="85"/>
      <c r="ED151" s="85"/>
      <c r="EE151" s="85"/>
      <c r="EF151" s="85"/>
      <c r="EG151" s="85"/>
      <c r="EH151" s="85"/>
      <c r="EI151" s="85"/>
      <c r="EJ151" s="85"/>
      <c r="EK151" s="85"/>
      <c r="EL151" s="85"/>
      <c r="EM151" s="85"/>
      <c r="EN151" s="85"/>
      <c r="EO151" s="85"/>
      <c r="EP151" s="85"/>
      <c r="EQ151" s="85"/>
      <c r="ER151" s="85"/>
      <c r="ES151" s="85"/>
      <c r="ET151" s="85"/>
      <c r="EU151" s="85"/>
      <c r="EV151" s="85"/>
      <c r="EW151" s="85"/>
      <c r="EX151" s="85"/>
      <c r="EY151" s="85"/>
      <c r="EZ151" s="85"/>
      <c r="FA151" s="85"/>
      <c r="FB151" s="85"/>
      <c r="FC151" s="85"/>
    </row>
    <row r="152" spans="25:159" x14ac:dyDescent="0.2"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5"/>
      <c r="EP152" s="85"/>
      <c r="EQ152" s="85"/>
      <c r="ER152" s="85"/>
      <c r="ES152" s="85"/>
      <c r="ET152" s="85"/>
      <c r="EU152" s="85"/>
      <c r="EV152" s="85"/>
      <c r="EW152" s="85"/>
      <c r="EX152" s="85"/>
      <c r="EY152" s="85"/>
      <c r="EZ152" s="85"/>
      <c r="FA152" s="85"/>
      <c r="FB152" s="85"/>
      <c r="FC152" s="85"/>
    </row>
    <row r="153" spans="25:159" x14ac:dyDescent="0.2"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5"/>
      <c r="ED153" s="85"/>
      <c r="EE153" s="85"/>
      <c r="EF153" s="85"/>
      <c r="EG153" s="85"/>
      <c r="EH153" s="85"/>
      <c r="EI153" s="85"/>
      <c r="EJ153" s="85"/>
      <c r="EK153" s="85"/>
      <c r="EL153" s="85"/>
      <c r="EM153" s="85"/>
      <c r="EN153" s="85"/>
      <c r="EO153" s="85"/>
      <c r="EP153" s="85"/>
      <c r="EQ153" s="85"/>
      <c r="ER153" s="85"/>
      <c r="ES153" s="85"/>
      <c r="ET153" s="85"/>
      <c r="EU153" s="85"/>
      <c r="EV153" s="85"/>
      <c r="EW153" s="85"/>
      <c r="EX153" s="85"/>
      <c r="EY153" s="85"/>
      <c r="EZ153" s="85"/>
      <c r="FA153" s="85"/>
      <c r="FB153" s="85"/>
      <c r="FC153" s="85"/>
    </row>
    <row r="154" spans="25:159" x14ac:dyDescent="0.2"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  <c r="DT154" s="85"/>
      <c r="DU154" s="85"/>
      <c r="DV154" s="85"/>
      <c r="DW154" s="85"/>
      <c r="DX154" s="85"/>
      <c r="DY154" s="85"/>
      <c r="DZ154" s="85"/>
      <c r="EA154" s="85"/>
      <c r="EB154" s="85"/>
      <c r="EC154" s="85"/>
      <c r="ED154" s="85"/>
      <c r="EE154" s="85"/>
      <c r="EF154" s="85"/>
      <c r="EG154" s="85"/>
      <c r="EH154" s="85"/>
      <c r="EI154" s="85"/>
      <c r="EJ154" s="85"/>
      <c r="EK154" s="85"/>
      <c r="EL154" s="85"/>
      <c r="EM154" s="85"/>
      <c r="EN154" s="85"/>
      <c r="EO154" s="85"/>
      <c r="EP154" s="85"/>
      <c r="EQ154" s="85"/>
      <c r="ER154" s="85"/>
      <c r="ES154" s="85"/>
      <c r="ET154" s="85"/>
      <c r="EU154" s="85"/>
      <c r="EV154" s="85"/>
      <c r="EW154" s="85"/>
      <c r="EX154" s="85"/>
      <c r="EY154" s="85"/>
      <c r="EZ154" s="85"/>
      <c r="FA154" s="85"/>
      <c r="FB154" s="85"/>
      <c r="FC154" s="85"/>
    </row>
    <row r="155" spans="25:159" x14ac:dyDescent="0.2"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</row>
    <row r="156" spans="25:159" x14ac:dyDescent="0.2"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  <c r="DV156" s="85"/>
      <c r="DW156" s="85"/>
      <c r="DX156" s="85"/>
      <c r="DY156" s="85"/>
      <c r="DZ156" s="85"/>
      <c r="EA156" s="85"/>
      <c r="EB156" s="85"/>
      <c r="EC156" s="85"/>
      <c r="ED156" s="85"/>
      <c r="EE156" s="85"/>
      <c r="EF156" s="85"/>
      <c r="EG156" s="85"/>
      <c r="EH156" s="85"/>
      <c r="EI156" s="85"/>
      <c r="EJ156" s="85"/>
      <c r="EK156" s="85"/>
      <c r="EL156" s="85"/>
      <c r="EM156" s="85"/>
      <c r="EN156" s="85"/>
      <c r="EO156" s="85"/>
      <c r="EP156" s="85"/>
      <c r="EQ156" s="85"/>
      <c r="ER156" s="85"/>
      <c r="ES156" s="85"/>
      <c r="ET156" s="85"/>
      <c r="EU156" s="85"/>
      <c r="EV156" s="85"/>
      <c r="EW156" s="85"/>
      <c r="EX156" s="85"/>
      <c r="EY156" s="85"/>
      <c r="EZ156" s="85"/>
      <c r="FA156" s="85"/>
      <c r="FB156" s="85"/>
      <c r="FC156" s="85"/>
    </row>
    <row r="157" spans="25:159" x14ac:dyDescent="0.2"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  <c r="DT157" s="85"/>
      <c r="DU157" s="85"/>
      <c r="DV157" s="85"/>
      <c r="DW157" s="85"/>
      <c r="DX157" s="85"/>
      <c r="DY157" s="85"/>
      <c r="DZ157" s="85"/>
      <c r="EA157" s="85"/>
      <c r="EB157" s="85"/>
      <c r="EC157" s="85"/>
      <c r="ED157" s="85"/>
      <c r="EE157" s="85"/>
      <c r="EF157" s="85"/>
      <c r="EG157" s="85"/>
      <c r="EH157" s="85"/>
      <c r="EI157" s="85"/>
      <c r="EJ157" s="85"/>
      <c r="EK157" s="85"/>
      <c r="EL157" s="85"/>
      <c r="EM157" s="85"/>
      <c r="EN157" s="85"/>
      <c r="EO157" s="85"/>
      <c r="EP157" s="85"/>
      <c r="EQ157" s="85"/>
      <c r="ER157" s="85"/>
      <c r="ES157" s="85"/>
      <c r="ET157" s="85"/>
      <c r="EU157" s="85"/>
      <c r="EV157" s="85"/>
      <c r="EW157" s="85"/>
      <c r="EX157" s="85"/>
      <c r="EY157" s="85"/>
      <c r="EZ157" s="85"/>
      <c r="FA157" s="85"/>
      <c r="FB157" s="85"/>
      <c r="FC157" s="85"/>
    </row>
    <row r="158" spans="25:159" x14ac:dyDescent="0.2"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85"/>
      <c r="EE158" s="85"/>
      <c r="EF158" s="85"/>
      <c r="EG158" s="85"/>
      <c r="EH158" s="85"/>
      <c r="EI158" s="85"/>
      <c r="EJ158" s="85"/>
      <c r="EK158" s="85"/>
      <c r="EL158" s="85"/>
      <c r="EM158" s="85"/>
      <c r="EN158" s="85"/>
      <c r="EO158" s="85"/>
      <c r="EP158" s="85"/>
      <c r="EQ158" s="85"/>
      <c r="ER158" s="85"/>
      <c r="ES158" s="85"/>
      <c r="ET158" s="85"/>
      <c r="EU158" s="85"/>
      <c r="EV158" s="85"/>
      <c r="EW158" s="85"/>
      <c r="EX158" s="85"/>
      <c r="EY158" s="85"/>
      <c r="EZ158" s="85"/>
      <c r="FA158" s="85"/>
      <c r="FB158" s="85"/>
      <c r="FC158" s="85"/>
    </row>
    <row r="159" spans="25:159" x14ac:dyDescent="0.2"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  <c r="DV159" s="85"/>
      <c r="DW159" s="85"/>
      <c r="DX159" s="85"/>
      <c r="DY159" s="85"/>
      <c r="DZ159" s="85"/>
      <c r="EA159" s="85"/>
      <c r="EB159" s="85"/>
      <c r="EC159" s="85"/>
      <c r="ED159" s="85"/>
      <c r="EE159" s="85"/>
      <c r="EF159" s="85"/>
      <c r="EG159" s="85"/>
      <c r="EH159" s="85"/>
      <c r="EI159" s="85"/>
      <c r="EJ159" s="85"/>
      <c r="EK159" s="85"/>
      <c r="EL159" s="85"/>
      <c r="EM159" s="85"/>
      <c r="EN159" s="85"/>
      <c r="EO159" s="85"/>
      <c r="EP159" s="85"/>
      <c r="EQ159" s="85"/>
      <c r="ER159" s="85"/>
      <c r="ES159" s="85"/>
      <c r="ET159" s="85"/>
      <c r="EU159" s="85"/>
      <c r="EV159" s="85"/>
      <c r="EW159" s="85"/>
      <c r="EX159" s="85"/>
      <c r="EY159" s="85"/>
      <c r="EZ159" s="85"/>
      <c r="FA159" s="85"/>
      <c r="FB159" s="85"/>
      <c r="FC159" s="85"/>
    </row>
    <row r="160" spans="25:159" x14ac:dyDescent="0.2"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  <c r="DY160" s="85"/>
      <c r="DZ160" s="85"/>
      <c r="EA160" s="85"/>
      <c r="EB160" s="85"/>
      <c r="EC160" s="85"/>
      <c r="ED160" s="85"/>
      <c r="EE160" s="85"/>
      <c r="EF160" s="85"/>
      <c r="EG160" s="85"/>
      <c r="EH160" s="85"/>
      <c r="EI160" s="85"/>
      <c r="EJ160" s="85"/>
      <c r="EK160" s="85"/>
      <c r="EL160" s="85"/>
      <c r="EM160" s="85"/>
      <c r="EN160" s="85"/>
      <c r="EO160" s="85"/>
      <c r="EP160" s="85"/>
      <c r="EQ160" s="85"/>
      <c r="ER160" s="85"/>
      <c r="ES160" s="85"/>
      <c r="ET160" s="85"/>
      <c r="EU160" s="85"/>
      <c r="EV160" s="85"/>
      <c r="EW160" s="85"/>
      <c r="EX160" s="85"/>
      <c r="EY160" s="85"/>
      <c r="EZ160" s="85"/>
      <c r="FA160" s="85"/>
      <c r="FB160" s="85"/>
      <c r="FC160" s="85"/>
    </row>
    <row r="161" spans="25:159" x14ac:dyDescent="0.2"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5"/>
      <c r="EE161" s="85"/>
      <c r="EF161" s="85"/>
      <c r="EG161" s="85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5"/>
      <c r="ES161" s="85"/>
      <c r="ET161" s="85"/>
      <c r="EU161" s="85"/>
      <c r="EV161" s="85"/>
      <c r="EW161" s="85"/>
      <c r="EX161" s="85"/>
      <c r="EY161" s="85"/>
      <c r="EZ161" s="85"/>
      <c r="FA161" s="85"/>
      <c r="FB161" s="85"/>
      <c r="FC161" s="85"/>
    </row>
    <row r="162" spans="25:159" x14ac:dyDescent="0.2"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  <c r="DT162" s="85"/>
      <c r="DU162" s="85"/>
      <c r="DV162" s="85"/>
      <c r="DW162" s="85"/>
      <c r="DX162" s="85"/>
      <c r="DY162" s="85"/>
      <c r="DZ162" s="85"/>
      <c r="EA162" s="85"/>
      <c r="EB162" s="85"/>
      <c r="EC162" s="85"/>
      <c r="ED162" s="85"/>
      <c r="EE162" s="85"/>
      <c r="EF162" s="85"/>
      <c r="EG162" s="85"/>
      <c r="EH162" s="85"/>
      <c r="EI162" s="85"/>
      <c r="EJ162" s="85"/>
      <c r="EK162" s="85"/>
      <c r="EL162" s="85"/>
      <c r="EM162" s="85"/>
      <c r="EN162" s="85"/>
      <c r="EO162" s="85"/>
      <c r="EP162" s="85"/>
      <c r="EQ162" s="85"/>
      <c r="ER162" s="85"/>
      <c r="ES162" s="85"/>
      <c r="ET162" s="85"/>
      <c r="EU162" s="85"/>
      <c r="EV162" s="85"/>
      <c r="EW162" s="85"/>
      <c r="EX162" s="85"/>
      <c r="EY162" s="85"/>
      <c r="EZ162" s="85"/>
      <c r="FA162" s="85"/>
      <c r="FB162" s="85"/>
      <c r="FC162" s="85"/>
    </row>
    <row r="163" spans="25:159" x14ac:dyDescent="0.2"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  <c r="DT163" s="85"/>
      <c r="DU163" s="85"/>
      <c r="DV163" s="85"/>
      <c r="DW163" s="85"/>
      <c r="DX163" s="85"/>
      <c r="DY163" s="85"/>
      <c r="DZ163" s="85"/>
      <c r="EA163" s="85"/>
      <c r="EB163" s="85"/>
      <c r="EC163" s="85"/>
      <c r="ED163" s="85"/>
      <c r="EE163" s="85"/>
      <c r="EF163" s="85"/>
      <c r="EG163" s="85"/>
      <c r="EH163" s="85"/>
      <c r="EI163" s="85"/>
      <c r="EJ163" s="85"/>
      <c r="EK163" s="85"/>
      <c r="EL163" s="85"/>
      <c r="EM163" s="85"/>
      <c r="EN163" s="85"/>
      <c r="EO163" s="85"/>
      <c r="EP163" s="85"/>
      <c r="EQ163" s="85"/>
      <c r="ER163" s="85"/>
      <c r="ES163" s="85"/>
      <c r="ET163" s="85"/>
      <c r="EU163" s="85"/>
      <c r="EV163" s="85"/>
      <c r="EW163" s="85"/>
      <c r="EX163" s="85"/>
      <c r="EY163" s="85"/>
      <c r="EZ163" s="85"/>
      <c r="FA163" s="85"/>
      <c r="FB163" s="85"/>
      <c r="FC163" s="85"/>
    </row>
    <row r="164" spans="25:159" x14ac:dyDescent="0.2"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  <c r="DV164" s="85"/>
      <c r="DW164" s="85"/>
      <c r="DX164" s="85"/>
      <c r="DY164" s="85"/>
      <c r="DZ164" s="85"/>
      <c r="EA164" s="85"/>
      <c r="EB164" s="85"/>
      <c r="EC164" s="85"/>
      <c r="ED164" s="85"/>
      <c r="EE164" s="85"/>
      <c r="EF164" s="85"/>
      <c r="EG164" s="85"/>
      <c r="EH164" s="85"/>
      <c r="EI164" s="85"/>
      <c r="EJ164" s="85"/>
      <c r="EK164" s="85"/>
      <c r="EL164" s="85"/>
      <c r="EM164" s="85"/>
      <c r="EN164" s="85"/>
      <c r="EO164" s="85"/>
      <c r="EP164" s="85"/>
      <c r="EQ164" s="85"/>
      <c r="ER164" s="85"/>
      <c r="ES164" s="85"/>
      <c r="ET164" s="85"/>
      <c r="EU164" s="85"/>
      <c r="EV164" s="85"/>
      <c r="EW164" s="85"/>
      <c r="EX164" s="85"/>
      <c r="EY164" s="85"/>
      <c r="EZ164" s="85"/>
      <c r="FA164" s="85"/>
      <c r="FB164" s="85"/>
      <c r="FC164" s="85"/>
    </row>
    <row r="165" spans="25:159" x14ac:dyDescent="0.2"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</row>
    <row r="166" spans="25:159" x14ac:dyDescent="0.2"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  <c r="DV166" s="85"/>
      <c r="DW166" s="85"/>
      <c r="DX166" s="85"/>
      <c r="DY166" s="85"/>
      <c r="DZ166" s="85"/>
      <c r="EA166" s="85"/>
      <c r="EB166" s="85"/>
      <c r="EC166" s="85"/>
      <c r="ED166" s="85"/>
      <c r="EE166" s="85"/>
      <c r="EF166" s="85"/>
      <c r="EG166" s="85"/>
      <c r="EH166" s="85"/>
      <c r="EI166" s="85"/>
      <c r="EJ166" s="85"/>
      <c r="EK166" s="85"/>
      <c r="EL166" s="85"/>
      <c r="EM166" s="85"/>
      <c r="EN166" s="85"/>
      <c r="EO166" s="85"/>
      <c r="EP166" s="85"/>
      <c r="EQ166" s="85"/>
      <c r="ER166" s="85"/>
      <c r="ES166" s="85"/>
      <c r="ET166" s="85"/>
      <c r="EU166" s="85"/>
      <c r="EV166" s="85"/>
      <c r="EW166" s="85"/>
      <c r="EX166" s="85"/>
      <c r="EY166" s="85"/>
      <c r="EZ166" s="85"/>
      <c r="FA166" s="85"/>
      <c r="FB166" s="85"/>
      <c r="FC166" s="85"/>
    </row>
    <row r="167" spans="25:159" x14ac:dyDescent="0.2"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5"/>
      <c r="DQ167" s="85"/>
      <c r="DR167" s="85"/>
      <c r="DS167" s="85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5"/>
      <c r="EE167" s="85"/>
      <c r="EF167" s="85"/>
      <c r="EG167" s="85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5"/>
      <c r="ES167" s="85"/>
      <c r="ET167" s="85"/>
      <c r="EU167" s="85"/>
      <c r="EV167" s="85"/>
      <c r="EW167" s="85"/>
      <c r="EX167" s="85"/>
      <c r="EY167" s="85"/>
      <c r="EZ167" s="85"/>
      <c r="FA167" s="85"/>
      <c r="FB167" s="85"/>
      <c r="FC167" s="85"/>
    </row>
    <row r="168" spans="25:159" x14ac:dyDescent="0.2"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5"/>
      <c r="DQ168" s="85"/>
      <c r="DR168" s="85"/>
      <c r="DS168" s="85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5"/>
      <c r="EE168" s="85"/>
      <c r="EF168" s="85"/>
      <c r="EG168" s="85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5"/>
      <c r="ES168" s="85"/>
      <c r="ET168" s="85"/>
      <c r="EU168" s="85"/>
      <c r="EV168" s="85"/>
      <c r="EW168" s="85"/>
      <c r="EX168" s="85"/>
      <c r="EY168" s="85"/>
      <c r="EZ168" s="85"/>
      <c r="FA168" s="85"/>
      <c r="FB168" s="85"/>
      <c r="FC168" s="85"/>
    </row>
    <row r="169" spans="25:159" x14ac:dyDescent="0.2"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5"/>
      <c r="EE169" s="85"/>
      <c r="EF169" s="85"/>
      <c r="EG169" s="85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5"/>
      <c r="ES169" s="85"/>
      <c r="ET169" s="85"/>
      <c r="EU169" s="85"/>
      <c r="EV169" s="85"/>
      <c r="EW169" s="85"/>
      <c r="EX169" s="85"/>
      <c r="EY169" s="85"/>
      <c r="EZ169" s="85"/>
      <c r="FA169" s="85"/>
      <c r="FB169" s="85"/>
      <c r="FC169" s="85"/>
    </row>
    <row r="170" spans="25:159" x14ac:dyDescent="0.2"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  <c r="DT170" s="85"/>
      <c r="DU170" s="85"/>
      <c r="DV170" s="85"/>
      <c r="DW170" s="85"/>
      <c r="DX170" s="85"/>
      <c r="DY170" s="85"/>
      <c r="DZ170" s="85"/>
      <c r="EA170" s="85"/>
      <c r="EB170" s="85"/>
      <c r="EC170" s="85"/>
      <c r="ED170" s="85"/>
      <c r="EE170" s="85"/>
      <c r="EF170" s="85"/>
      <c r="EG170" s="85"/>
      <c r="EH170" s="85"/>
      <c r="EI170" s="85"/>
      <c r="EJ170" s="85"/>
      <c r="EK170" s="85"/>
      <c r="EL170" s="85"/>
      <c r="EM170" s="85"/>
      <c r="EN170" s="85"/>
      <c r="EO170" s="85"/>
      <c r="EP170" s="85"/>
      <c r="EQ170" s="85"/>
      <c r="ER170" s="85"/>
      <c r="ES170" s="85"/>
      <c r="ET170" s="85"/>
      <c r="EU170" s="85"/>
      <c r="EV170" s="85"/>
      <c r="EW170" s="85"/>
      <c r="EX170" s="85"/>
      <c r="EY170" s="85"/>
      <c r="EZ170" s="85"/>
      <c r="FA170" s="85"/>
      <c r="FB170" s="85"/>
      <c r="FC170" s="85"/>
    </row>
    <row r="171" spans="25:159" x14ac:dyDescent="0.2"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5"/>
      <c r="EE171" s="85"/>
      <c r="EF171" s="85"/>
      <c r="EG171" s="85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5"/>
      <c r="ES171" s="85"/>
      <c r="ET171" s="85"/>
      <c r="EU171" s="85"/>
      <c r="EV171" s="85"/>
      <c r="EW171" s="85"/>
      <c r="EX171" s="85"/>
      <c r="EY171" s="85"/>
      <c r="EZ171" s="85"/>
      <c r="FA171" s="85"/>
      <c r="FB171" s="85"/>
      <c r="FC171" s="85"/>
    </row>
    <row r="172" spans="25:159" x14ac:dyDescent="0.2"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  <c r="DV172" s="85"/>
      <c r="DW172" s="85"/>
      <c r="DX172" s="85"/>
      <c r="DY172" s="85"/>
      <c r="DZ172" s="85"/>
      <c r="EA172" s="85"/>
      <c r="EB172" s="85"/>
      <c r="EC172" s="85"/>
      <c r="ED172" s="85"/>
      <c r="EE172" s="85"/>
      <c r="EF172" s="85"/>
      <c r="EG172" s="85"/>
      <c r="EH172" s="85"/>
      <c r="EI172" s="85"/>
      <c r="EJ172" s="85"/>
      <c r="EK172" s="85"/>
      <c r="EL172" s="85"/>
      <c r="EM172" s="85"/>
      <c r="EN172" s="85"/>
      <c r="EO172" s="85"/>
      <c r="EP172" s="85"/>
      <c r="EQ172" s="85"/>
      <c r="ER172" s="85"/>
      <c r="ES172" s="85"/>
      <c r="ET172" s="85"/>
      <c r="EU172" s="85"/>
      <c r="EV172" s="85"/>
      <c r="EW172" s="85"/>
      <c r="EX172" s="85"/>
      <c r="EY172" s="85"/>
      <c r="EZ172" s="85"/>
      <c r="FA172" s="85"/>
      <c r="FB172" s="85"/>
      <c r="FC172" s="85"/>
    </row>
    <row r="173" spans="25:159" x14ac:dyDescent="0.2"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  <c r="DN173" s="85"/>
      <c r="DO173" s="85"/>
      <c r="DP173" s="85"/>
      <c r="DQ173" s="85"/>
      <c r="DR173" s="85"/>
      <c r="DS173" s="85"/>
      <c r="DT173" s="85"/>
      <c r="DU173" s="85"/>
      <c r="DV173" s="85"/>
      <c r="DW173" s="85"/>
      <c r="DX173" s="85"/>
      <c r="DY173" s="85"/>
      <c r="DZ173" s="85"/>
      <c r="EA173" s="85"/>
      <c r="EB173" s="85"/>
      <c r="EC173" s="85"/>
      <c r="ED173" s="85"/>
      <c r="EE173" s="85"/>
      <c r="EF173" s="85"/>
      <c r="EG173" s="85"/>
      <c r="EH173" s="85"/>
      <c r="EI173" s="85"/>
      <c r="EJ173" s="85"/>
      <c r="EK173" s="85"/>
      <c r="EL173" s="85"/>
      <c r="EM173" s="85"/>
      <c r="EN173" s="85"/>
      <c r="EO173" s="85"/>
      <c r="EP173" s="85"/>
      <c r="EQ173" s="85"/>
      <c r="ER173" s="85"/>
      <c r="ES173" s="85"/>
      <c r="ET173" s="85"/>
      <c r="EU173" s="85"/>
      <c r="EV173" s="85"/>
      <c r="EW173" s="85"/>
      <c r="EX173" s="85"/>
      <c r="EY173" s="85"/>
      <c r="EZ173" s="85"/>
      <c r="FA173" s="85"/>
      <c r="FB173" s="85"/>
      <c r="FC173" s="85"/>
    </row>
    <row r="174" spans="25:159" x14ac:dyDescent="0.2"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5"/>
      <c r="ES174" s="85"/>
      <c r="ET174" s="85"/>
      <c r="EU174" s="85"/>
      <c r="EV174" s="85"/>
      <c r="EW174" s="85"/>
      <c r="EX174" s="85"/>
      <c r="EY174" s="85"/>
      <c r="EZ174" s="85"/>
      <c r="FA174" s="85"/>
      <c r="FB174" s="85"/>
      <c r="FC174" s="85"/>
    </row>
    <row r="175" spans="25:159" x14ac:dyDescent="0.2"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5"/>
      <c r="ES175" s="85"/>
      <c r="ET175" s="85"/>
      <c r="EU175" s="85"/>
      <c r="EV175" s="85"/>
      <c r="EW175" s="85"/>
      <c r="EX175" s="85"/>
      <c r="EY175" s="85"/>
      <c r="EZ175" s="85"/>
      <c r="FA175" s="85"/>
      <c r="FB175" s="85"/>
      <c r="FC175" s="85"/>
    </row>
    <row r="176" spans="25:159" x14ac:dyDescent="0.2"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85"/>
      <c r="DX176" s="85"/>
      <c r="DY176" s="85"/>
      <c r="DZ176" s="85"/>
      <c r="EA176" s="85"/>
      <c r="EB176" s="85"/>
      <c r="EC176" s="85"/>
      <c r="ED176" s="85"/>
      <c r="EE176" s="85"/>
      <c r="EF176" s="85"/>
      <c r="EG176" s="85"/>
      <c r="EH176" s="85"/>
      <c r="EI176" s="85"/>
      <c r="EJ176" s="85"/>
      <c r="EK176" s="85"/>
      <c r="EL176" s="85"/>
      <c r="EM176" s="85"/>
      <c r="EN176" s="85"/>
      <c r="EO176" s="85"/>
      <c r="EP176" s="85"/>
      <c r="EQ176" s="85"/>
      <c r="ER176" s="85"/>
      <c r="ES176" s="85"/>
      <c r="ET176" s="85"/>
      <c r="EU176" s="85"/>
      <c r="EV176" s="85"/>
      <c r="EW176" s="85"/>
      <c r="EX176" s="85"/>
      <c r="EY176" s="85"/>
      <c r="EZ176" s="85"/>
      <c r="FA176" s="85"/>
      <c r="FB176" s="85"/>
      <c r="FC176" s="85"/>
    </row>
    <row r="177" spans="25:159" x14ac:dyDescent="0.2"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</row>
    <row r="178" spans="25:159" x14ac:dyDescent="0.2"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  <c r="DV178" s="85"/>
      <c r="DW178" s="85"/>
      <c r="DX178" s="85"/>
      <c r="DY178" s="85"/>
      <c r="DZ178" s="85"/>
      <c r="EA178" s="85"/>
      <c r="EB178" s="85"/>
      <c r="EC178" s="85"/>
      <c r="ED178" s="85"/>
      <c r="EE178" s="85"/>
      <c r="EF178" s="85"/>
      <c r="EG178" s="85"/>
      <c r="EH178" s="85"/>
      <c r="EI178" s="85"/>
      <c r="EJ178" s="85"/>
      <c r="EK178" s="85"/>
      <c r="EL178" s="85"/>
      <c r="EM178" s="85"/>
      <c r="EN178" s="85"/>
      <c r="EO178" s="85"/>
      <c r="EP178" s="85"/>
      <c r="EQ178" s="85"/>
      <c r="ER178" s="85"/>
      <c r="ES178" s="85"/>
      <c r="ET178" s="85"/>
      <c r="EU178" s="85"/>
      <c r="EV178" s="85"/>
      <c r="EW178" s="85"/>
      <c r="EX178" s="85"/>
      <c r="EY178" s="85"/>
      <c r="EZ178" s="85"/>
      <c r="FA178" s="85"/>
      <c r="FB178" s="85"/>
      <c r="FC178" s="85"/>
    </row>
    <row r="179" spans="25:159" x14ac:dyDescent="0.2"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5"/>
      <c r="EE179" s="85"/>
      <c r="EF179" s="85"/>
      <c r="EG179" s="85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5"/>
      <c r="ES179" s="85"/>
      <c r="ET179" s="85"/>
      <c r="EU179" s="85"/>
      <c r="EV179" s="85"/>
      <c r="EW179" s="85"/>
      <c r="EX179" s="85"/>
      <c r="EY179" s="85"/>
      <c r="EZ179" s="85"/>
      <c r="FA179" s="85"/>
      <c r="FB179" s="85"/>
      <c r="FC179" s="85"/>
    </row>
    <row r="180" spans="25:159" x14ac:dyDescent="0.2"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  <c r="DV180" s="85"/>
      <c r="DW180" s="85"/>
      <c r="DX180" s="85"/>
      <c r="DY180" s="85"/>
      <c r="DZ180" s="85"/>
      <c r="EA180" s="85"/>
      <c r="EB180" s="85"/>
      <c r="EC180" s="85"/>
      <c r="ED180" s="85"/>
      <c r="EE180" s="85"/>
      <c r="EF180" s="85"/>
      <c r="EG180" s="85"/>
      <c r="EH180" s="85"/>
      <c r="EI180" s="85"/>
      <c r="EJ180" s="85"/>
      <c r="EK180" s="85"/>
      <c r="EL180" s="85"/>
      <c r="EM180" s="85"/>
      <c r="EN180" s="85"/>
      <c r="EO180" s="85"/>
      <c r="EP180" s="85"/>
      <c r="EQ180" s="85"/>
      <c r="ER180" s="85"/>
      <c r="ES180" s="85"/>
      <c r="ET180" s="85"/>
      <c r="EU180" s="85"/>
      <c r="EV180" s="85"/>
      <c r="EW180" s="85"/>
      <c r="EX180" s="85"/>
      <c r="EY180" s="85"/>
      <c r="EZ180" s="85"/>
      <c r="FA180" s="85"/>
      <c r="FB180" s="85"/>
      <c r="FC180" s="85"/>
    </row>
    <row r="181" spans="25:159" x14ac:dyDescent="0.2"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  <c r="DV181" s="85"/>
      <c r="DW181" s="85"/>
      <c r="DX181" s="85"/>
      <c r="DY181" s="85"/>
      <c r="DZ181" s="85"/>
      <c r="EA181" s="85"/>
      <c r="EB181" s="85"/>
      <c r="EC181" s="85"/>
      <c r="ED181" s="85"/>
      <c r="EE181" s="85"/>
      <c r="EF181" s="85"/>
      <c r="EG181" s="85"/>
      <c r="EH181" s="85"/>
      <c r="EI181" s="85"/>
      <c r="EJ181" s="85"/>
      <c r="EK181" s="85"/>
      <c r="EL181" s="85"/>
      <c r="EM181" s="85"/>
      <c r="EN181" s="85"/>
      <c r="EO181" s="85"/>
      <c r="EP181" s="85"/>
      <c r="EQ181" s="85"/>
      <c r="ER181" s="85"/>
      <c r="ES181" s="85"/>
      <c r="ET181" s="85"/>
      <c r="EU181" s="85"/>
      <c r="EV181" s="85"/>
      <c r="EW181" s="85"/>
      <c r="EX181" s="85"/>
      <c r="EY181" s="85"/>
      <c r="EZ181" s="85"/>
      <c r="FA181" s="85"/>
      <c r="FB181" s="85"/>
      <c r="FC181" s="85"/>
    </row>
    <row r="182" spans="25:159" x14ac:dyDescent="0.2"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5"/>
      <c r="ED182" s="85"/>
      <c r="EE182" s="85"/>
      <c r="EF182" s="85"/>
      <c r="EG182" s="85"/>
      <c r="EH182" s="85"/>
      <c r="EI182" s="85"/>
      <c r="EJ182" s="85"/>
      <c r="EK182" s="85"/>
      <c r="EL182" s="85"/>
      <c r="EM182" s="85"/>
      <c r="EN182" s="85"/>
      <c r="EO182" s="85"/>
      <c r="EP182" s="85"/>
      <c r="EQ182" s="85"/>
      <c r="ER182" s="85"/>
      <c r="ES182" s="85"/>
      <c r="ET182" s="85"/>
      <c r="EU182" s="85"/>
      <c r="EV182" s="85"/>
      <c r="EW182" s="85"/>
      <c r="EX182" s="85"/>
      <c r="EY182" s="85"/>
      <c r="EZ182" s="85"/>
      <c r="FA182" s="85"/>
      <c r="FB182" s="85"/>
      <c r="FC182" s="85"/>
    </row>
    <row r="183" spans="25:159" x14ac:dyDescent="0.2"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</row>
    <row r="184" spans="25:159" x14ac:dyDescent="0.2"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  <c r="DV184" s="85"/>
      <c r="DW184" s="85"/>
      <c r="DX184" s="85"/>
      <c r="DY184" s="85"/>
      <c r="DZ184" s="85"/>
      <c r="EA184" s="85"/>
      <c r="EB184" s="85"/>
      <c r="EC184" s="85"/>
      <c r="ED184" s="85"/>
      <c r="EE184" s="85"/>
      <c r="EF184" s="85"/>
      <c r="EG184" s="85"/>
      <c r="EH184" s="85"/>
      <c r="EI184" s="85"/>
      <c r="EJ184" s="85"/>
      <c r="EK184" s="85"/>
      <c r="EL184" s="85"/>
      <c r="EM184" s="85"/>
      <c r="EN184" s="85"/>
      <c r="EO184" s="85"/>
      <c r="EP184" s="85"/>
      <c r="EQ184" s="85"/>
      <c r="ER184" s="85"/>
      <c r="ES184" s="85"/>
      <c r="ET184" s="85"/>
      <c r="EU184" s="85"/>
      <c r="EV184" s="85"/>
      <c r="EW184" s="85"/>
      <c r="EX184" s="85"/>
      <c r="EY184" s="85"/>
      <c r="EZ184" s="85"/>
      <c r="FA184" s="85"/>
      <c r="FB184" s="85"/>
      <c r="FC184" s="85"/>
    </row>
    <row r="185" spans="25:159" x14ac:dyDescent="0.2"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  <c r="DT185" s="85"/>
      <c r="DU185" s="85"/>
      <c r="DV185" s="85"/>
      <c r="DW185" s="85"/>
      <c r="DX185" s="85"/>
      <c r="DY185" s="85"/>
      <c r="DZ185" s="85"/>
      <c r="EA185" s="85"/>
      <c r="EB185" s="85"/>
      <c r="EC185" s="85"/>
      <c r="ED185" s="85"/>
      <c r="EE185" s="85"/>
      <c r="EF185" s="85"/>
      <c r="EG185" s="85"/>
      <c r="EH185" s="85"/>
      <c r="EI185" s="85"/>
      <c r="EJ185" s="85"/>
      <c r="EK185" s="85"/>
      <c r="EL185" s="85"/>
      <c r="EM185" s="85"/>
      <c r="EN185" s="85"/>
      <c r="EO185" s="85"/>
      <c r="EP185" s="85"/>
      <c r="EQ185" s="85"/>
      <c r="ER185" s="85"/>
      <c r="ES185" s="85"/>
      <c r="ET185" s="85"/>
      <c r="EU185" s="85"/>
      <c r="EV185" s="85"/>
      <c r="EW185" s="85"/>
      <c r="EX185" s="85"/>
      <c r="EY185" s="85"/>
      <c r="EZ185" s="85"/>
      <c r="FA185" s="85"/>
      <c r="FB185" s="85"/>
      <c r="FC185" s="85"/>
    </row>
    <row r="186" spans="25:159" x14ac:dyDescent="0.2"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</row>
    <row r="187" spans="25:159" x14ac:dyDescent="0.2"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  <c r="DT187" s="85"/>
      <c r="DU187" s="85"/>
      <c r="DV187" s="85"/>
      <c r="DW187" s="85"/>
      <c r="DX187" s="85"/>
      <c r="DY187" s="85"/>
      <c r="DZ187" s="85"/>
      <c r="EA187" s="85"/>
      <c r="EB187" s="85"/>
      <c r="EC187" s="85"/>
      <c r="ED187" s="85"/>
      <c r="EE187" s="85"/>
      <c r="EF187" s="85"/>
      <c r="EG187" s="85"/>
      <c r="EH187" s="85"/>
      <c r="EI187" s="85"/>
      <c r="EJ187" s="85"/>
      <c r="EK187" s="85"/>
      <c r="EL187" s="85"/>
      <c r="EM187" s="85"/>
      <c r="EN187" s="85"/>
      <c r="EO187" s="85"/>
      <c r="EP187" s="85"/>
      <c r="EQ187" s="85"/>
      <c r="ER187" s="85"/>
      <c r="ES187" s="85"/>
      <c r="ET187" s="85"/>
      <c r="EU187" s="85"/>
      <c r="EV187" s="85"/>
      <c r="EW187" s="85"/>
      <c r="EX187" s="85"/>
      <c r="EY187" s="85"/>
      <c r="EZ187" s="85"/>
      <c r="FA187" s="85"/>
      <c r="FB187" s="85"/>
      <c r="FC187" s="85"/>
    </row>
    <row r="188" spans="25:159" x14ac:dyDescent="0.2"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  <c r="DT188" s="85"/>
      <c r="DU188" s="85"/>
      <c r="DV188" s="85"/>
      <c r="DW188" s="85"/>
      <c r="DX188" s="85"/>
      <c r="DY188" s="85"/>
      <c r="DZ188" s="85"/>
      <c r="EA188" s="85"/>
      <c r="EB188" s="85"/>
      <c r="EC188" s="85"/>
      <c r="ED188" s="85"/>
      <c r="EE188" s="85"/>
      <c r="EF188" s="85"/>
      <c r="EG188" s="85"/>
      <c r="EH188" s="85"/>
      <c r="EI188" s="85"/>
      <c r="EJ188" s="85"/>
      <c r="EK188" s="85"/>
      <c r="EL188" s="85"/>
      <c r="EM188" s="85"/>
      <c r="EN188" s="85"/>
      <c r="EO188" s="85"/>
      <c r="EP188" s="85"/>
      <c r="EQ188" s="85"/>
      <c r="ER188" s="85"/>
      <c r="ES188" s="85"/>
      <c r="ET188" s="85"/>
      <c r="EU188" s="85"/>
      <c r="EV188" s="85"/>
      <c r="EW188" s="85"/>
      <c r="EX188" s="85"/>
      <c r="EY188" s="85"/>
      <c r="EZ188" s="85"/>
      <c r="FA188" s="85"/>
      <c r="FB188" s="85"/>
      <c r="FC188" s="85"/>
    </row>
    <row r="189" spans="25:159" x14ac:dyDescent="0.2"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  <c r="DV189" s="85"/>
      <c r="DW189" s="85"/>
      <c r="DX189" s="85"/>
      <c r="DY189" s="85"/>
      <c r="DZ189" s="85"/>
      <c r="EA189" s="85"/>
      <c r="EB189" s="85"/>
      <c r="EC189" s="85"/>
      <c r="ED189" s="85"/>
      <c r="EE189" s="85"/>
      <c r="EF189" s="85"/>
      <c r="EG189" s="85"/>
      <c r="EH189" s="85"/>
      <c r="EI189" s="85"/>
      <c r="EJ189" s="85"/>
      <c r="EK189" s="85"/>
      <c r="EL189" s="85"/>
      <c r="EM189" s="85"/>
      <c r="EN189" s="85"/>
      <c r="EO189" s="85"/>
      <c r="EP189" s="85"/>
      <c r="EQ189" s="85"/>
      <c r="ER189" s="85"/>
      <c r="ES189" s="85"/>
      <c r="ET189" s="85"/>
      <c r="EU189" s="85"/>
      <c r="EV189" s="85"/>
      <c r="EW189" s="85"/>
      <c r="EX189" s="85"/>
      <c r="EY189" s="85"/>
      <c r="EZ189" s="85"/>
      <c r="FA189" s="85"/>
      <c r="FB189" s="85"/>
      <c r="FC189" s="85"/>
    </row>
    <row r="190" spans="25:159" x14ac:dyDescent="0.2"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  <c r="DT190" s="85"/>
      <c r="DU190" s="85"/>
      <c r="DV190" s="85"/>
      <c r="DW190" s="85"/>
      <c r="DX190" s="85"/>
      <c r="DY190" s="85"/>
      <c r="DZ190" s="85"/>
      <c r="EA190" s="85"/>
      <c r="EB190" s="85"/>
      <c r="EC190" s="85"/>
      <c r="ED190" s="85"/>
      <c r="EE190" s="85"/>
      <c r="EF190" s="85"/>
      <c r="EG190" s="85"/>
      <c r="EH190" s="85"/>
      <c r="EI190" s="85"/>
      <c r="EJ190" s="85"/>
      <c r="EK190" s="85"/>
      <c r="EL190" s="85"/>
      <c r="EM190" s="85"/>
      <c r="EN190" s="85"/>
      <c r="EO190" s="85"/>
      <c r="EP190" s="85"/>
      <c r="EQ190" s="85"/>
      <c r="ER190" s="85"/>
      <c r="ES190" s="85"/>
      <c r="ET190" s="85"/>
      <c r="EU190" s="85"/>
      <c r="EV190" s="85"/>
      <c r="EW190" s="85"/>
      <c r="EX190" s="85"/>
      <c r="EY190" s="85"/>
      <c r="EZ190" s="85"/>
      <c r="FA190" s="85"/>
      <c r="FB190" s="85"/>
      <c r="FC190" s="85"/>
    </row>
    <row r="191" spans="25:159" x14ac:dyDescent="0.2"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/>
      <c r="DU191" s="85"/>
      <c r="DV191" s="85"/>
      <c r="DW191" s="85"/>
      <c r="DX191" s="85"/>
      <c r="DY191" s="85"/>
      <c r="DZ191" s="85"/>
      <c r="EA191" s="85"/>
      <c r="EB191" s="85"/>
      <c r="EC191" s="85"/>
      <c r="ED191" s="85"/>
      <c r="EE191" s="85"/>
      <c r="EF191" s="85"/>
      <c r="EG191" s="85"/>
      <c r="EH191" s="85"/>
      <c r="EI191" s="85"/>
      <c r="EJ191" s="85"/>
      <c r="EK191" s="85"/>
      <c r="EL191" s="85"/>
      <c r="EM191" s="85"/>
      <c r="EN191" s="85"/>
      <c r="EO191" s="85"/>
      <c r="EP191" s="85"/>
      <c r="EQ191" s="85"/>
      <c r="ER191" s="85"/>
      <c r="ES191" s="85"/>
      <c r="ET191" s="85"/>
      <c r="EU191" s="85"/>
      <c r="EV191" s="85"/>
      <c r="EW191" s="85"/>
      <c r="EX191" s="85"/>
      <c r="EY191" s="85"/>
      <c r="EZ191" s="85"/>
      <c r="FA191" s="85"/>
      <c r="FB191" s="85"/>
      <c r="FC191" s="85"/>
    </row>
    <row r="192" spans="25:159" x14ac:dyDescent="0.2"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  <c r="DV192" s="85"/>
      <c r="DW192" s="85"/>
      <c r="DX192" s="85"/>
      <c r="DY192" s="85"/>
      <c r="DZ192" s="85"/>
      <c r="EA192" s="85"/>
      <c r="EB192" s="85"/>
      <c r="EC192" s="85"/>
      <c r="ED192" s="85"/>
      <c r="EE192" s="85"/>
      <c r="EF192" s="85"/>
      <c r="EG192" s="85"/>
      <c r="EH192" s="85"/>
      <c r="EI192" s="85"/>
      <c r="EJ192" s="85"/>
      <c r="EK192" s="85"/>
      <c r="EL192" s="85"/>
      <c r="EM192" s="85"/>
      <c r="EN192" s="85"/>
      <c r="EO192" s="85"/>
      <c r="EP192" s="85"/>
      <c r="EQ192" s="85"/>
      <c r="ER192" s="85"/>
      <c r="ES192" s="85"/>
      <c r="ET192" s="85"/>
      <c r="EU192" s="85"/>
      <c r="EV192" s="85"/>
      <c r="EW192" s="85"/>
      <c r="EX192" s="85"/>
      <c r="EY192" s="85"/>
      <c r="EZ192" s="85"/>
      <c r="FA192" s="85"/>
      <c r="FB192" s="85"/>
      <c r="FC192" s="85"/>
    </row>
    <row r="193" spans="25:159" x14ac:dyDescent="0.2"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  <c r="DT193" s="85"/>
      <c r="DU193" s="85"/>
      <c r="DV193" s="85"/>
      <c r="DW193" s="85"/>
      <c r="DX193" s="85"/>
      <c r="DY193" s="85"/>
      <c r="DZ193" s="85"/>
      <c r="EA193" s="85"/>
      <c r="EB193" s="85"/>
      <c r="EC193" s="85"/>
      <c r="ED193" s="85"/>
      <c r="EE193" s="85"/>
      <c r="EF193" s="85"/>
      <c r="EG193" s="85"/>
      <c r="EH193" s="85"/>
      <c r="EI193" s="85"/>
      <c r="EJ193" s="85"/>
      <c r="EK193" s="85"/>
      <c r="EL193" s="85"/>
      <c r="EM193" s="85"/>
      <c r="EN193" s="85"/>
      <c r="EO193" s="85"/>
      <c r="EP193" s="85"/>
      <c r="EQ193" s="85"/>
      <c r="ER193" s="85"/>
      <c r="ES193" s="85"/>
      <c r="ET193" s="85"/>
      <c r="EU193" s="85"/>
      <c r="EV193" s="85"/>
      <c r="EW193" s="85"/>
      <c r="EX193" s="85"/>
      <c r="EY193" s="85"/>
      <c r="EZ193" s="85"/>
      <c r="FA193" s="85"/>
      <c r="FB193" s="85"/>
      <c r="FC193" s="85"/>
    </row>
    <row r="194" spans="25:159" x14ac:dyDescent="0.2"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  <c r="DT194" s="85"/>
      <c r="DU194" s="85"/>
      <c r="DV194" s="85"/>
      <c r="DW194" s="85"/>
      <c r="DX194" s="85"/>
      <c r="DY194" s="85"/>
      <c r="DZ194" s="85"/>
      <c r="EA194" s="85"/>
      <c r="EB194" s="85"/>
      <c r="EC194" s="85"/>
      <c r="ED194" s="85"/>
      <c r="EE194" s="85"/>
      <c r="EF194" s="85"/>
      <c r="EG194" s="85"/>
      <c r="EH194" s="85"/>
      <c r="EI194" s="85"/>
      <c r="EJ194" s="85"/>
      <c r="EK194" s="85"/>
      <c r="EL194" s="85"/>
      <c r="EM194" s="85"/>
      <c r="EN194" s="85"/>
      <c r="EO194" s="85"/>
      <c r="EP194" s="85"/>
      <c r="EQ194" s="85"/>
      <c r="ER194" s="85"/>
      <c r="ES194" s="85"/>
      <c r="ET194" s="85"/>
      <c r="EU194" s="85"/>
      <c r="EV194" s="85"/>
      <c r="EW194" s="85"/>
      <c r="EX194" s="85"/>
      <c r="EY194" s="85"/>
      <c r="EZ194" s="85"/>
      <c r="FA194" s="85"/>
      <c r="FB194" s="85"/>
      <c r="FC194" s="85"/>
    </row>
    <row r="195" spans="25:159" x14ac:dyDescent="0.2"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  <c r="DT195" s="85"/>
      <c r="DU195" s="85"/>
      <c r="DV195" s="85"/>
      <c r="DW195" s="85"/>
      <c r="DX195" s="85"/>
      <c r="DY195" s="85"/>
      <c r="DZ195" s="85"/>
      <c r="EA195" s="85"/>
      <c r="EB195" s="85"/>
      <c r="EC195" s="85"/>
      <c r="ED195" s="85"/>
      <c r="EE195" s="85"/>
      <c r="EF195" s="85"/>
      <c r="EG195" s="85"/>
      <c r="EH195" s="85"/>
      <c r="EI195" s="85"/>
      <c r="EJ195" s="85"/>
      <c r="EK195" s="85"/>
      <c r="EL195" s="85"/>
      <c r="EM195" s="85"/>
      <c r="EN195" s="85"/>
      <c r="EO195" s="85"/>
      <c r="EP195" s="85"/>
      <c r="EQ195" s="85"/>
      <c r="ER195" s="85"/>
      <c r="ES195" s="85"/>
      <c r="ET195" s="85"/>
      <c r="EU195" s="85"/>
      <c r="EV195" s="85"/>
      <c r="EW195" s="85"/>
      <c r="EX195" s="85"/>
      <c r="EY195" s="85"/>
      <c r="EZ195" s="85"/>
      <c r="FA195" s="85"/>
      <c r="FB195" s="85"/>
      <c r="FC195" s="85"/>
    </row>
    <row r="196" spans="25:159" x14ac:dyDescent="0.2"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  <c r="DT196" s="85"/>
      <c r="DU196" s="85"/>
      <c r="DV196" s="85"/>
      <c r="DW196" s="85"/>
      <c r="DX196" s="85"/>
      <c r="DY196" s="85"/>
      <c r="DZ196" s="85"/>
      <c r="EA196" s="85"/>
      <c r="EB196" s="85"/>
      <c r="EC196" s="85"/>
      <c r="ED196" s="85"/>
      <c r="EE196" s="85"/>
      <c r="EF196" s="85"/>
      <c r="EG196" s="85"/>
      <c r="EH196" s="85"/>
      <c r="EI196" s="85"/>
      <c r="EJ196" s="85"/>
      <c r="EK196" s="85"/>
      <c r="EL196" s="85"/>
      <c r="EM196" s="85"/>
      <c r="EN196" s="85"/>
      <c r="EO196" s="85"/>
      <c r="EP196" s="85"/>
      <c r="EQ196" s="85"/>
      <c r="ER196" s="85"/>
      <c r="ES196" s="85"/>
      <c r="ET196" s="85"/>
      <c r="EU196" s="85"/>
      <c r="EV196" s="85"/>
      <c r="EW196" s="85"/>
      <c r="EX196" s="85"/>
      <c r="EY196" s="85"/>
      <c r="EZ196" s="85"/>
      <c r="FA196" s="85"/>
      <c r="FB196" s="85"/>
      <c r="FC196" s="85"/>
    </row>
    <row r="197" spans="25:159" x14ac:dyDescent="0.2"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  <c r="DT197" s="85"/>
      <c r="DU197" s="85"/>
      <c r="DV197" s="85"/>
      <c r="DW197" s="85"/>
      <c r="DX197" s="85"/>
      <c r="DY197" s="85"/>
      <c r="DZ197" s="85"/>
      <c r="EA197" s="85"/>
      <c r="EB197" s="85"/>
      <c r="EC197" s="85"/>
      <c r="ED197" s="85"/>
      <c r="EE197" s="85"/>
      <c r="EF197" s="85"/>
      <c r="EG197" s="85"/>
      <c r="EH197" s="85"/>
      <c r="EI197" s="85"/>
      <c r="EJ197" s="85"/>
      <c r="EK197" s="85"/>
      <c r="EL197" s="85"/>
      <c r="EM197" s="85"/>
      <c r="EN197" s="85"/>
      <c r="EO197" s="85"/>
      <c r="EP197" s="85"/>
      <c r="EQ197" s="85"/>
      <c r="ER197" s="85"/>
      <c r="ES197" s="85"/>
      <c r="ET197" s="85"/>
      <c r="EU197" s="85"/>
      <c r="EV197" s="85"/>
      <c r="EW197" s="85"/>
      <c r="EX197" s="85"/>
      <c r="EY197" s="85"/>
      <c r="EZ197" s="85"/>
      <c r="FA197" s="85"/>
      <c r="FB197" s="85"/>
      <c r="FC197" s="85"/>
    </row>
    <row r="198" spans="25:159" x14ac:dyDescent="0.2"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  <c r="DT198" s="85"/>
      <c r="DU198" s="85"/>
      <c r="DV198" s="85"/>
      <c r="DW198" s="85"/>
      <c r="DX198" s="85"/>
      <c r="DY198" s="85"/>
      <c r="DZ198" s="85"/>
      <c r="EA198" s="85"/>
      <c r="EB198" s="85"/>
      <c r="EC198" s="85"/>
      <c r="ED198" s="85"/>
      <c r="EE198" s="85"/>
      <c r="EF198" s="85"/>
      <c r="EG198" s="85"/>
      <c r="EH198" s="85"/>
      <c r="EI198" s="85"/>
      <c r="EJ198" s="85"/>
      <c r="EK198" s="85"/>
      <c r="EL198" s="85"/>
      <c r="EM198" s="85"/>
      <c r="EN198" s="85"/>
      <c r="EO198" s="85"/>
      <c r="EP198" s="85"/>
      <c r="EQ198" s="85"/>
      <c r="ER198" s="85"/>
      <c r="ES198" s="85"/>
      <c r="ET198" s="85"/>
      <c r="EU198" s="85"/>
      <c r="EV198" s="85"/>
      <c r="EW198" s="85"/>
      <c r="EX198" s="85"/>
      <c r="EY198" s="85"/>
      <c r="EZ198" s="85"/>
      <c r="FA198" s="85"/>
      <c r="FB198" s="85"/>
      <c r="FC198" s="85"/>
    </row>
    <row r="199" spans="25:159" x14ac:dyDescent="0.2"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/>
      <c r="DQ199" s="85"/>
      <c r="DR199" s="85"/>
      <c r="DS199" s="85"/>
      <c r="DT199" s="85"/>
      <c r="DU199" s="85"/>
      <c r="DV199" s="85"/>
      <c r="DW199" s="85"/>
      <c r="DX199" s="85"/>
      <c r="DY199" s="85"/>
      <c r="DZ199" s="85"/>
      <c r="EA199" s="85"/>
      <c r="EB199" s="85"/>
      <c r="EC199" s="85"/>
      <c r="ED199" s="85"/>
      <c r="EE199" s="85"/>
      <c r="EF199" s="85"/>
      <c r="EG199" s="85"/>
      <c r="EH199" s="85"/>
      <c r="EI199" s="85"/>
      <c r="EJ199" s="85"/>
      <c r="EK199" s="85"/>
      <c r="EL199" s="85"/>
      <c r="EM199" s="85"/>
      <c r="EN199" s="85"/>
      <c r="EO199" s="85"/>
      <c r="EP199" s="85"/>
      <c r="EQ199" s="85"/>
      <c r="ER199" s="85"/>
      <c r="ES199" s="85"/>
      <c r="ET199" s="85"/>
      <c r="EU199" s="85"/>
      <c r="EV199" s="85"/>
      <c r="EW199" s="85"/>
      <c r="EX199" s="85"/>
      <c r="EY199" s="85"/>
      <c r="EZ199" s="85"/>
      <c r="FA199" s="85"/>
      <c r="FB199" s="85"/>
      <c r="FC199" s="85"/>
    </row>
    <row r="200" spans="25:159" x14ac:dyDescent="0.2"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  <c r="DT200" s="85"/>
      <c r="DU200" s="85"/>
      <c r="DV200" s="85"/>
      <c r="DW200" s="85"/>
      <c r="DX200" s="85"/>
      <c r="DY200" s="85"/>
      <c r="DZ200" s="85"/>
      <c r="EA200" s="85"/>
      <c r="EB200" s="85"/>
      <c r="EC200" s="85"/>
      <c r="ED200" s="85"/>
      <c r="EE200" s="85"/>
      <c r="EF200" s="85"/>
      <c r="EG200" s="85"/>
      <c r="EH200" s="85"/>
      <c r="EI200" s="85"/>
      <c r="EJ200" s="85"/>
      <c r="EK200" s="85"/>
      <c r="EL200" s="85"/>
      <c r="EM200" s="85"/>
      <c r="EN200" s="85"/>
      <c r="EO200" s="85"/>
      <c r="EP200" s="85"/>
      <c r="EQ200" s="85"/>
      <c r="ER200" s="85"/>
      <c r="ES200" s="85"/>
      <c r="ET200" s="85"/>
      <c r="EU200" s="85"/>
      <c r="EV200" s="85"/>
      <c r="EW200" s="85"/>
      <c r="EX200" s="85"/>
      <c r="EY200" s="85"/>
      <c r="EZ200" s="85"/>
      <c r="FA200" s="85"/>
      <c r="FB200" s="85"/>
      <c r="FC200" s="85"/>
    </row>
    <row r="201" spans="25:159" x14ac:dyDescent="0.2"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  <c r="DV201" s="85"/>
      <c r="DW201" s="85"/>
      <c r="DX201" s="85"/>
      <c r="DY201" s="85"/>
      <c r="DZ201" s="85"/>
      <c r="EA201" s="85"/>
      <c r="EB201" s="85"/>
      <c r="EC201" s="85"/>
      <c r="ED201" s="85"/>
      <c r="EE201" s="85"/>
      <c r="EF201" s="85"/>
      <c r="EG201" s="85"/>
      <c r="EH201" s="85"/>
      <c r="EI201" s="85"/>
      <c r="EJ201" s="85"/>
      <c r="EK201" s="85"/>
      <c r="EL201" s="85"/>
      <c r="EM201" s="85"/>
      <c r="EN201" s="85"/>
      <c r="EO201" s="85"/>
      <c r="EP201" s="85"/>
      <c r="EQ201" s="85"/>
      <c r="ER201" s="85"/>
      <c r="ES201" s="85"/>
      <c r="ET201" s="85"/>
      <c r="EU201" s="85"/>
      <c r="EV201" s="85"/>
      <c r="EW201" s="85"/>
      <c r="EX201" s="85"/>
      <c r="EY201" s="85"/>
      <c r="EZ201" s="85"/>
      <c r="FA201" s="85"/>
      <c r="FB201" s="85"/>
      <c r="FC201" s="85"/>
    </row>
    <row r="202" spans="25:159" x14ac:dyDescent="0.2"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  <c r="DT202" s="85"/>
      <c r="DU202" s="85"/>
      <c r="DV202" s="85"/>
      <c r="DW202" s="85"/>
      <c r="DX202" s="85"/>
      <c r="DY202" s="85"/>
      <c r="DZ202" s="85"/>
      <c r="EA202" s="85"/>
      <c r="EB202" s="85"/>
      <c r="EC202" s="85"/>
      <c r="ED202" s="85"/>
      <c r="EE202" s="85"/>
      <c r="EF202" s="85"/>
      <c r="EG202" s="85"/>
      <c r="EH202" s="85"/>
      <c r="EI202" s="85"/>
      <c r="EJ202" s="85"/>
      <c r="EK202" s="85"/>
      <c r="EL202" s="85"/>
      <c r="EM202" s="85"/>
      <c r="EN202" s="85"/>
      <c r="EO202" s="85"/>
      <c r="EP202" s="85"/>
      <c r="EQ202" s="85"/>
      <c r="ER202" s="85"/>
      <c r="ES202" s="85"/>
      <c r="ET202" s="85"/>
      <c r="EU202" s="85"/>
      <c r="EV202" s="85"/>
      <c r="EW202" s="85"/>
      <c r="EX202" s="85"/>
      <c r="EY202" s="85"/>
      <c r="EZ202" s="85"/>
      <c r="FA202" s="85"/>
      <c r="FB202" s="85"/>
      <c r="FC202" s="85"/>
    </row>
    <row r="203" spans="25:159" x14ac:dyDescent="0.2"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  <c r="DV203" s="85"/>
      <c r="DW203" s="85"/>
      <c r="DX203" s="85"/>
      <c r="DY203" s="85"/>
      <c r="DZ203" s="85"/>
      <c r="EA203" s="85"/>
      <c r="EB203" s="85"/>
      <c r="EC203" s="85"/>
      <c r="ED203" s="85"/>
      <c r="EE203" s="85"/>
      <c r="EF203" s="85"/>
      <c r="EG203" s="85"/>
      <c r="EH203" s="85"/>
      <c r="EI203" s="85"/>
      <c r="EJ203" s="85"/>
      <c r="EK203" s="85"/>
      <c r="EL203" s="85"/>
      <c r="EM203" s="85"/>
      <c r="EN203" s="85"/>
      <c r="EO203" s="85"/>
      <c r="EP203" s="85"/>
      <c r="EQ203" s="85"/>
      <c r="ER203" s="85"/>
      <c r="ES203" s="85"/>
      <c r="ET203" s="85"/>
      <c r="EU203" s="85"/>
      <c r="EV203" s="85"/>
      <c r="EW203" s="85"/>
      <c r="EX203" s="85"/>
      <c r="EY203" s="85"/>
      <c r="EZ203" s="85"/>
      <c r="FA203" s="85"/>
      <c r="FB203" s="85"/>
      <c r="FC203" s="85"/>
    </row>
    <row r="204" spans="25:159" x14ac:dyDescent="0.2"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  <c r="DV204" s="85"/>
      <c r="DW204" s="85"/>
      <c r="DX204" s="85"/>
      <c r="DY204" s="85"/>
      <c r="DZ204" s="85"/>
      <c r="EA204" s="85"/>
      <c r="EB204" s="85"/>
      <c r="EC204" s="85"/>
      <c r="ED204" s="85"/>
      <c r="EE204" s="85"/>
      <c r="EF204" s="85"/>
      <c r="EG204" s="85"/>
      <c r="EH204" s="85"/>
      <c r="EI204" s="85"/>
      <c r="EJ204" s="85"/>
      <c r="EK204" s="85"/>
      <c r="EL204" s="85"/>
      <c r="EM204" s="85"/>
      <c r="EN204" s="85"/>
      <c r="EO204" s="85"/>
      <c r="EP204" s="85"/>
      <c r="EQ204" s="85"/>
      <c r="ER204" s="85"/>
      <c r="ES204" s="85"/>
      <c r="ET204" s="85"/>
      <c r="EU204" s="85"/>
      <c r="EV204" s="85"/>
      <c r="EW204" s="85"/>
      <c r="EX204" s="85"/>
      <c r="EY204" s="85"/>
      <c r="EZ204" s="85"/>
      <c r="FA204" s="85"/>
      <c r="FB204" s="85"/>
      <c r="FC204" s="85"/>
    </row>
    <row r="205" spans="25:159" x14ac:dyDescent="0.2"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85"/>
      <c r="DX205" s="85"/>
      <c r="DY205" s="85"/>
      <c r="DZ205" s="85"/>
      <c r="EA205" s="85"/>
      <c r="EB205" s="85"/>
      <c r="EC205" s="85"/>
      <c r="ED205" s="85"/>
      <c r="EE205" s="85"/>
      <c r="EF205" s="85"/>
      <c r="EG205" s="85"/>
      <c r="EH205" s="85"/>
      <c r="EI205" s="85"/>
      <c r="EJ205" s="85"/>
      <c r="EK205" s="85"/>
      <c r="EL205" s="85"/>
      <c r="EM205" s="85"/>
      <c r="EN205" s="85"/>
      <c r="EO205" s="85"/>
      <c r="EP205" s="85"/>
      <c r="EQ205" s="85"/>
      <c r="ER205" s="85"/>
      <c r="ES205" s="85"/>
      <c r="ET205" s="85"/>
      <c r="EU205" s="85"/>
      <c r="EV205" s="85"/>
      <c r="EW205" s="85"/>
      <c r="EX205" s="85"/>
      <c r="EY205" s="85"/>
      <c r="EZ205" s="85"/>
      <c r="FA205" s="85"/>
      <c r="FB205" s="85"/>
      <c r="FC205" s="85"/>
    </row>
    <row r="206" spans="25:159" x14ac:dyDescent="0.2"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/>
      <c r="DO206" s="85"/>
      <c r="DP206" s="85"/>
      <c r="DQ206" s="85"/>
      <c r="DR206" s="85"/>
      <c r="DS206" s="85"/>
      <c r="DT206" s="85"/>
      <c r="DU206" s="85"/>
      <c r="DV206" s="85"/>
      <c r="DW206" s="85"/>
      <c r="DX206" s="85"/>
      <c r="DY206" s="85"/>
      <c r="DZ206" s="85"/>
      <c r="EA206" s="85"/>
      <c r="EB206" s="85"/>
      <c r="EC206" s="85"/>
      <c r="ED206" s="85"/>
      <c r="EE206" s="85"/>
      <c r="EF206" s="85"/>
      <c r="EG206" s="85"/>
      <c r="EH206" s="85"/>
      <c r="EI206" s="85"/>
      <c r="EJ206" s="85"/>
      <c r="EK206" s="85"/>
      <c r="EL206" s="85"/>
      <c r="EM206" s="85"/>
      <c r="EN206" s="85"/>
      <c r="EO206" s="85"/>
      <c r="EP206" s="85"/>
      <c r="EQ206" s="85"/>
      <c r="ER206" s="85"/>
      <c r="ES206" s="85"/>
      <c r="ET206" s="85"/>
      <c r="EU206" s="85"/>
      <c r="EV206" s="85"/>
      <c r="EW206" s="85"/>
      <c r="EX206" s="85"/>
      <c r="EY206" s="85"/>
      <c r="EZ206" s="85"/>
      <c r="FA206" s="85"/>
      <c r="FB206" s="85"/>
      <c r="FC206" s="85"/>
    </row>
    <row r="207" spans="25:159" x14ac:dyDescent="0.2"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  <c r="DT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  <c r="EG207" s="85"/>
      <c r="EH207" s="85"/>
      <c r="EI207" s="85"/>
      <c r="EJ207" s="85"/>
      <c r="EK207" s="85"/>
      <c r="EL207" s="85"/>
      <c r="EM207" s="85"/>
      <c r="EN207" s="85"/>
      <c r="EO207" s="85"/>
      <c r="EP207" s="85"/>
      <c r="EQ207" s="85"/>
      <c r="ER207" s="85"/>
      <c r="ES207" s="85"/>
      <c r="ET207" s="85"/>
      <c r="EU207" s="85"/>
      <c r="EV207" s="85"/>
      <c r="EW207" s="85"/>
      <c r="EX207" s="85"/>
      <c r="EY207" s="85"/>
      <c r="EZ207" s="85"/>
      <c r="FA207" s="85"/>
      <c r="FB207" s="85"/>
      <c r="FC207" s="85"/>
    </row>
    <row r="208" spans="25:159" x14ac:dyDescent="0.2"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85"/>
      <c r="DX208" s="85"/>
      <c r="DY208" s="85"/>
      <c r="DZ208" s="85"/>
      <c r="EA208" s="85"/>
      <c r="EB208" s="85"/>
      <c r="EC208" s="85"/>
      <c r="ED208" s="85"/>
      <c r="EE208" s="85"/>
      <c r="EF208" s="85"/>
      <c r="EG208" s="85"/>
      <c r="EH208" s="85"/>
      <c r="EI208" s="85"/>
      <c r="EJ208" s="85"/>
      <c r="EK208" s="85"/>
      <c r="EL208" s="85"/>
      <c r="EM208" s="85"/>
      <c r="EN208" s="85"/>
      <c r="EO208" s="85"/>
      <c r="EP208" s="85"/>
      <c r="EQ208" s="85"/>
      <c r="ER208" s="85"/>
      <c r="ES208" s="85"/>
      <c r="ET208" s="85"/>
      <c r="EU208" s="85"/>
      <c r="EV208" s="85"/>
      <c r="EW208" s="85"/>
      <c r="EX208" s="85"/>
      <c r="EY208" s="85"/>
      <c r="EZ208" s="85"/>
      <c r="FA208" s="85"/>
      <c r="FB208" s="85"/>
      <c r="FC208" s="85"/>
    </row>
    <row r="209" spans="25:159" x14ac:dyDescent="0.2"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  <c r="DT209" s="85"/>
      <c r="DU209" s="85"/>
      <c r="DV209" s="85"/>
      <c r="DW209" s="85"/>
      <c r="DX209" s="85"/>
      <c r="DY209" s="85"/>
      <c r="DZ209" s="85"/>
      <c r="EA209" s="85"/>
      <c r="EB209" s="85"/>
      <c r="EC209" s="85"/>
      <c r="ED209" s="85"/>
      <c r="EE209" s="85"/>
      <c r="EF209" s="85"/>
      <c r="EG209" s="85"/>
      <c r="EH209" s="85"/>
      <c r="EI209" s="85"/>
      <c r="EJ209" s="85"/>
      <c r="EK209" s="85"/>
      <c r="EL209" s="85"/>
      <c r="EM209" s="85"/>
      <c r="EN209" s="85"/>
      <c r="EO209" s="85"/>
      <c r="EP209" s="85"/>
      <c r="EQ209" s="85"/>
      <c r="ER209" s="85"/>
      <c r="ES209" s="85"/>
      <c r="ET209" s="85"/>
      <c r="EU209" s="85"/>
      <c r="EV209" s="85"/>
      <c r="EW209" s="85"/>
      <c r="EX209" s="85"/>
      <c r="EY209" s="85"/>
      <c r="EZ209" s="85"/>
      <c r="FA209" s="85"/>
      <c r="FB209" s="85"/>
      <c r="FC209" s="85"/>
    </row>
    <row r="210" spans="25:159" x14ac:dyDescent="0.2"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5"/>
      <c r="EE210" s="85"/>
      <c r="EF210" s="85"/>
      <c r="EG210" s="85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5"/>
      <c r="ES210" s="85"/>
      <c r="ET210" s="85"/>
      <c r="EU210" s="85"/>
      <c r="EV210" s="85"/>
      <c r="EW210" s="85"/>
      <c r="EX210" s="85"/>
      <c r="EY210" s="85"/>
      <c r="EZ210" s="85"/>
      <c r="FA210" s="85"/>
      <c r="FB210" s="85"/>
      <c r="FC210" s="85"/>
    </row>
    <row r="211" spans="25:159" x14ac:dyDescent="0.2"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  <c r="DT211" s="85"/>
      <c r="DU211" s="85"/>
      <c r="DV211" s="85"/>
      <c r="DW211" s="85"/>
      <c r="DX211" s="85"/>
      <c r="DY211" s="85"/>
      <c r="DZ211" s="85"/>
      <c r="EA211" s="85"/>
      <c r="EB211" s="85"/>
      <c r="EC211" s="85"/>
      <c r="ED211" s="85"/>
      <c r="EE211" s="85"/>
      <c r="EF211" s="85"/>
      <c r="EG211" s="85"/>
      <c r="EH211" s="85"/>
      <c r="EI211" s="85"/>
      <c r="EJ211" s="85"/>
      <c r="EK211" s="85"/>
      <c r="EL211" s="85"/>
      <c r="EM211" s="85"/>
      <c r="EN211" s="85"/>
      <c r="EO211" s="85"/>
      <c r="EP211" s="85"/>
      <c r="EQ211" s="85"/>
      <c r="ER211" s="85"/>
      <c r="ES211" s="85"/>
      <c r="ET211" s="85"/>
      <c r="EU211" s="85"/>
      <c r="EV211" s="85"/>
      <c r="EW211" s="85"/>
      <c r="EX211" s="85"/>
      <c r="EY211" s="85"/>
      <c r="EZ211" s="85"/>
      <c r="FA211" s="85"/>
      <c r="FB211" s="85"/>
      <c r="FC211" s="85"/>
    </row>
    <row r="212" spans="25:159" x14ac:dyDescent="0.2"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  <c r="DT212" s="85"/>
      <c r="DU212" s="85"/>
      <c r="DV212" s="85"/>
      <c r="DW212" s="85"/>
      <c r="DX212" s="85"/>
      <c r="DY212" s="85"/>
      <c r="DZ212" s="85"/>
      <c r="EA212" s="85"/>
      <c r="EB212" s="85"/>
      <c r="EC212" s="85"/>
      <c r="ED212" s="85"/>
      <c r="EE212" s="85"/>
      <c r="EF212" s="85"/>
      <c r="EG212" s="85"/>
      <c r="EH212" s="85"/>
      <c r="EI212" s="85"/>
      <c r="EJ212" s="85"/>
      <c r="EK212" s="85"/>
      <c r="EL212" s="85"/>
      <c r="EM212" s="85"/>
      <c r="EN212" s="85"/>
      <c r="EO212" s="85"/>
      <c r="EP212" s="85"/>
      <c r="EQ212" s="85"/>
      <c r="ER212" s="85"/>
      <c r="ES212" s="85"/>
      <c r="ET212" s="85"/>
      <c r="EU212" s="85"/>
      <c r="EV212" s="85"/>
      <c r="EW212" s="85"/>
      <c r="EX212" s="85"/>
      <c r="EY212" s="85"/>
      <c r="EZ212" s="85"/>
      <c r="FA212" s="85"/>
      <c r="FB212" s="85"/>
      <c r="FC212" s="85"/>
    </row>
    <row r="213" spans="25:159" x14ac:dyDescent="0.2"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  <c r="DT213" s="85"/>
      <c r="DU213" s="85"/>
      <c r="DV213" s="85"/>
      <c r="DW213" s="85"/>
      <c r="DX213" s="85"/>
      <c r="DY213" s="85"/>
      <c r="DZ213" s="85"/>
      <c r="EA213" s="85"/>
      <c r="EB213" s="85"/>
      <c r="EC213" s="85"/>
      <c r="ED213" s="85"/>
      <c r="EE213" s="85"/>
      <c r="EF213" s="85"/>
      <c r="EG213" s="85"/>
      <c r="EH213" s="85"/>
      <c r="EI213" s="85"/>
      <c r="EJ213" s="85"/>
      <c r="EK213" s="85"/>
      <c r="EL213" s="85"/>
      <c r="EM213" s="85"/>
      <c r="EN213" s="85"/>
      <c r="EO213" s="85"/>
      <c r="EP213" s="85"/>
      <c r="EQ213" s="85"/>
      <c r="ER213" s="85"/>
      <c r="ES213" s="85"/>
      <c r="ET213" s="85"/>
      <c r="EU213" s="85"/>
      <c r="EV213" s="85"/>
      <c r="EW213" s="85"/>
      <c r="EX213" s="85"/>
      <c r="EY213" s="85"/>
      <c r="EZ213" s="85"/>
      <c r="FA213" s="85"/>
      <c r="FB213" s="85"/>
      <c r="FC213" s="85"/>
    </row>
    <row r="214" spans="25:159" x14ac:dyDescent="0.2"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5"/>
      <c r="DR214" s="85"/>
      <c r="DS214" s="85"/>
      <c r="DT214" s="85"/>
      <c r="DU214" s="85"/>
      <c r="DV214" s="85"/>
      <c r="DW214" s="85"/>
      <c r="DX214" s="85"/>
      <c r="DY214" s="85"/>
      <c r="DZ214" s="85"/>
      <c r="EA214" s="85"/>
      <c r="EB214" s="85"/>
      <c r="EC214" s="85"/>
      <c r="ED214" s="85"/>
      <c r="EE214" s="85"/>
      <c r="EF214" s="85"/>
      <c r="EG214" s="85"/>
      <c r="EH214" s="85"/>
      <c r="EI214" s="85"/>
      <c r="EJ214" s="85"/>
      <c r="EK214" s="85"/>
      <c r="EL214" s="85"/>
      <c r="EM214" s="85"/>
      <c r="EN214" s="85"/>
      <c r="EO214" s="85"/>
      <c r="EP214" s="85"/>
      <c r="EQ214" s="85"/>
      <c r="ER214" s="85"/>
      <c r="ES214" s="85"/>
      <c r="ET214" s="85"/>
      <c r="EU214" s="85"/>
      <c r="EV214" s="85"/>
      <c r="EW214" s="85"/>
      <c r="EX214" s="85"/>
      <c r="EY214" s="85"/>
      <c r="EZ214" s="85"/>
      <c r="FA214" s="85"/>
      <c r="FB214" s="85"/>
      <c r="FC214" s="85"/>
    </row>
    <row r="215" spans="25:159" x14ac:dyDescent="0.2"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  <c r="DT215" s="85"/>
      <c r="DU215" s="85"/>
      <c r="DV215" s="85"/>
      <c r="DW215" s="85"/>
      <c r="DX215" s="85"/>
      <c r="DY215" s="85"/>
      <c r="DZ215" s="85"/>
      <c r="EA215" s="85"/>
      <c r="EB215" s="85"/>
      <c r="EC215" s="85"/>
      <c r="ED215" s="85"/>
      <c r="EE215" s="85"/>
      <c r="EF215" s="85"/>
      <c r="EG215" s="85"/>
      <c r="EH215" s="85"/>
      <c r="EI215" s="85"/>
      <c r="EJ215" s="85"/>
      <c r="EK215" s="85"/>
      <c r="EL215" s="85"/>
      <c r="EM215" s="85"/>
      <c r="EN215" s="85"/>
      <c r="EO215" s="85"/>
      <c r="EP215" s="85"/>
      <c r="EQ215" s="85"/>
      <c r="ER215" s="85"/>
      <c r="ES215" s="85"/>
      <c r="ET215" s="85"/>
      <c r="EU215" s="85"/>
      <c r="EV215" s="85"/>
      <c r="EW215" s="85"/>
      <c r="EX215" s="85"/>
      <c r="EY215" s="85"/>
      <c r="EZ215" s="85"/>
      <c r="FA215" s="85"/>
      <c r="FB215" s="85"/>
      <c r="FC215" s="85"/>
    </row>
    <row r="216" spans="25:159" x14ac:dyDescent="0.2"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  <c r="DT216" s="85"/>
      <c r="DU216" s="85"/>
      <c r="DV216" s="85"/>
      <c r="DW216" s="85"/>
      <c r="DX216" s="85"/>
      <c r="DY216" s="85"/>
      <c r="DZ216" s="85"/>
      <c r="EA216" s="85"/>
      <c r="EB216" s="85"/>
      <c r="EC216" s="85"/>
      <c r="ED216" s="85"/>
      <c r="EE216" s="85"/>
      <c r="EF216" s="85"/>
      <c r="EG216" s="85"/>
      <c r="EH216" s="85"/>
      <c r="EI216" s="85"/>
      <c r="EJ216" s="85"/>
      <c r="EK216" s="85"/>
      <c r="EL216" s="85"/>
      <c r="EM216" s="85"/>
      <c r="EN216" s="85"/>
      <c r="EO216" s="85"/>
      <c r="EP216" s="85"/>
      <c r="EQ216" s="85"/>
      <c r="ER216" s="85"/>
      <c r="ES216" s="85"/>
      <c r="ET216" s="85"/>
      <c r="EU216" s="85"/>
      <c r="EV216" s="85"/>
      <c r="EW216" s="85"/>
      <c r="EX216" s="85"/>
      <c r="EY216" s="85"/>
      <c r="EZ216" s="85"/>
      <c r="FA216" s="85"/>
      <c r="FB216" s="85"/>
      <c r="FC216" s="85"/>
    </row>
    <row r="217" spans="25:159" x14ac:dyDescent="0.2"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  <c r="DT217" s="85"/>
      <c r="DU217" s="85"/>
      <c r="DV217" s="85"/>
      <c r="DW217" s="85"/>
      <c r="DX217" s="85"/>
      <c r="DY217" s="85"/>
      <c r="DZ217" s="85"/>
      <c r="EA217" s="85"/>
      <c r="EB217" s="85"/>
      <c r="EC217" s="85"/>
      <c r="ED217" s="85"/>
      <c r="EE217" s="85"/>
      <c r="EF217" s="85"/>
      <c r="EG217" s="85"/>
      <c r="EH217" s="85"/>
      <c r="EI217" s="85"/>
      <c r="EJ217" s="85"/>
      <c r="EK217" s="85"/>
      <c r="EL217" s="85"/>
      <c r="EM217" s="85"/>
      <c r="EN217" s="85"/>
      <c r="EO217" s="85"/>
      <c r="EP217" s="85"/>
      <c r="EQ217" s="85"/>
      <c r="ER217" s="85"/>
      <c r="ES217" s="85"/>
      <c r="ET217" s="85"/>
      <c r="EU217" s="85"/>
      <c r="EV217" s="85"/>
      <c r="EW217" s="85"/>
      <c r="EX217" s="85"/>
      <c r="EY217" s="85"/>
      <c r="EZ217" s="85"/>
      <c r="FA217" s="85"/>
      <c r="FB217" s="85"/>
      <c r="FC217" s="85"/>
    </row>
    <row r="218" spans="25:159" x14ac:dyDescent="0.2"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  <c r="DV218" s="85"/>
      <c r="DW218" s="85"/>
      <c r="DX218" s="85"/>
      <c r="DY218" s="85"/>
      <c r="DZ218" s="85"/>
      <c r="EA218" s="85"/>
      <c r="EB218" s="85"/>
      <c r="EC218" s="85"/>
      <c r="ED218" s="85"/>
      <c r="EE218" s="85"/>
      <c r="EF218" s="85"/>
      <c r="EG218" s="85"/>
      <c r="EH218" s="85"/>
      <c r="EI218" s="85"/>
      <c r="EJ218" s="85"/>
      <c r="EK218" s="85"/>
      <c r="EL218" s="85"/>
      <c r="EM218" s="85"/>
      <c r="EN218" s="85"/>
      <c r="EO218" s="85"/>
      <c r="EP218" s="85"/>
      <c r="EQ218" s="85"/>
      <c r="ER218" s="85"/>
      <c r="ES218" s="85"/>
      <c r="ET218" s="85"/>
      <c r="EU218" s="85"/>
      <c r="EV218" s="85"/>
      <c r="EW218" s="85"/>
      <c r="EX218" s="85"/>
      <c r="EY218" s="85"/>
      <c r="EZ218" s="85"/>
      <c r="FA218" s="85"/>
      <c r="FB218" s="85"/>
      <c r="FC218" s="85"/>
    </row>
    <row r="219" spans="25:159" x14ac:dyDescent="0.2"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  <c r="DT219" s="85"/>
      <c r="DU219" s="85"/>
      <c r="DV219" s="85"/>
      <c r="DW219" s="85"/>
      <c r="DX219" s="85"/>
      <c r="DY219" s="85"/>
      <c r="DZ219" s="85"/>
      <c r="EA219" s="85"/>
      <c r="EB219" s="85"/>
      <c r="EC219" s="85"/>
      <c r="ED219" s="85"/>
      <c r="EE219" s="85"/>
      <c r="EF219" s="85"/>
      <c r="EG219" s="85"/>
      <c r="EH219" s="85"/>
      <c r="EI219" s="85"/>
      <c r="EJ219" s="85"/>
      <c r="EK219" s="85"/>
      <c r="EL219" s="85"/>
      <c r="EM219" s="85"/>
      <c r="EN219" s="85"/>
      <c r="EO219" s="85"/>
      <c r="EP219" s="85"/>
      <c r="EQ219" s="85"/>
      <c r="ER219" s="85"/>
      <c r="ES219" s="85"/>
      <c r="ET219" s="85"/>
      <c r="EU219" s="85"/>
      <c r="EV219" s="85"/>
      <c r="EW219" s="85"/>
      <c r="EX219" s="85"/>
      <c r="EY219" s="85"/>
      <c r="EZ219" s="85"/>
      <c r="FA219" s="85"/>
      <c r="FB219" s="85"/>
      <c r="FC219" s="85"/>
    </row>
    <row r="220" spans="25:159" x14ac:dyDescent="0.2"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  <c r="DT220" s="85"/>
      <c r="DU220" s="85"/>
      <c r="DV220" s="85"/>
      <c r="DW220" s="85"/>
      <c r="DX220" s="85"/>
      <c r="DY220" s="85"/>
      <c r="DZ220" s="85"/>
      <c r="EA220" s="85"/>
      <c r="EB220" s="85"/>
      <c r="EC220" s="85"/>
      <c r="ED220" s="85"/>
      <c r="EE220" s="85"/>
      <c r="EF220" s="85"/>
      <c r="EG220" s="85"/>
      <c r="EH220" s="85"/>
      <c r="EI220" s="85"/>
      <c r="EJ220" s="85"/>
      <c r="EK220" s="85"/>
      <c r="EL220" s="85"/>
      <c r="EM220" s="85"/>
      <c r="EN220" s="85"/>
      <c r="EO220" s="85"/>
      <c r="EP220" s="85"/>
      <c r="EQ220" s="85"/>
      <c r="ER220" s="85"/>
      <c r="ES220" s="85"/>
      <c r="ET220" s="85"/>
      <c r="EU220" s="85"/>
      <c r="EV220" s="85"/>
      <c r="EW220" s="85"/>
      <c r="EX220" s="85"/>
      <c r="EY220" s="85"/>
      <c r="EZ220" s="85"/>
      <c r="FA220" s="85"/>
      <c r="FB220" s="85"/>
      <c r="FC220" s="85"/>
    </row>
    <row r="221" spans="25:159" x14ac:dyDescent="0.2"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  <c r="DT221" s="85"/>
      <c r="DU221" s="85"/>
      <c r="DV221" s="85"/>
      <c r="DW221" s="85"/>
      <c r="DX221" s="85"/>
      <c r="DY221" s="85"/>
      <c r="DZ221" s="85"/>
      <c r="EA221" s="85"/>
      <c r="EB221" s="85"/>
      <c r="EC221" s="85"/>
      <c r="ED221" s="85"/>
      <c r="EE221" s="85"/>
      <c r="EF221" s="85"/>
      <c r="EG221" s="85"/>
      <c r="EH221" s="85"/>
      <c r="EI221" s="85"/>
      <c r="EJ221" s="85"/>
      <c r="EK221" s="85"/>
      <c r="EL221" s="85"/>
      <c r="EM221" s="85"/>
      <c r="EN221" s="85"/>
      <c r="EO221" s="85"/>
      <c r="EP221" s="85"/>
      <c r="EQ221" s="85"/>
      <c r="ER221" s="85"/>
      <c r="ES221" s="85"/>
      <c r="ET221" s="85"/>
      <c r="EU221" s="85"/>
      <c r="EV221" s="85"/>
      <c r="EW221" s="85"/>
      <c r="EX221" s="85"/>
      <c r="EY221" s="85"/>
      <c r="EZ221" s="85"/>
      <c r="FA221" s="85"/>
      <c r="FB221" s="85"/>
      <c r="FC221" s="85"/>
    </row>
    <row r="222" spans="25:159" x14ac:dyDescent="0.2"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  <c r="DN222" s="85"/>
      <c r="DO222" s="85"/>
      <c r="DP222" s="85"/>
      <c r="DQ222" s="85"/>
      <c r="DR222" s="85"/>
      <c r="DS222" s="85"/>
      <c r="DT222" s="85"/>
      <c r="DU222" s="85"/>
      <c r="DV222" s="85"/>
      <c r="DW222" s="85"/>
      <c r="DX222" s="85"/>
      <c r="DY222" s="85"/>
      <c r="DZ222" s="85"/>
      <c r="EA222" s="85"/>
      <c r="EB222" s="85"/>
      <c r="EC222" s="85"/>
      <c r="ED222" s="85"/>
      <c r="EE222" s="85"/>
      <c r="EF222" s="85"/>
      <c r="EG222" s="85"/>
      <c r="EH222" s="85"/>
      <c r="EI222" s="85"/>
      <c r="EJ222" s="85"/>
      <c r="EK222" s="85"/>
      <c r="EL222" s="85"/>
      <c r="EM222" s="85"/>
      <c r="EN222" s="85"/>
      <c r="EO222" s="85"/>
      <c r="EP222" s="85"/>
      <c r="EQ222" s="85"/>
      <c r="ER222" s="85"/>
      <c r="ES222" s="85"/>
      <c r="ET222" s="85"/>
      <c r="EU222" s="85"/>
      <c r="EV222" s="85"/>
      <c r="EW222" s="85"/>
      <c r="EX222" s="85"/>
      <c r="EY222" s="85"/>
      <c r="EZ222" s="85"/>
      <c r="FA222" s="85"/>
      <c r="FB222" s="85"/>
      <c r="FC222" s="85"/>
    </row>
    <row r="223" spans="25:159" x14ac:dyDescent="0.2"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  <c r="DT223" s="85"/>
      <c r="DU223" s="85"/>
      <c r="DV223" s="85"/>
      <c r="DW223" s="85"/>
      <c r="DX223" s="85"/>
      <c r="DY223" s="85"/>
      <c r="DZ223" s="85"/>
      <c r="EA223" s="85"/>
      <c r="EB223" s="85"/>
      <c r="EC223" s="85"/>
      <c r="ED223" s="85"/>
      <c r="EE223" s="85"/>
      <c r="EF223" s="85"/>
      <c r="EG223" s="85"/>
      <c r="EH223" s="85"/>
      <c r="EI223" s="85"/>
      <c r="EJ223" s="85"/>
      <c r="EK223" s="85"/>
      <c r="EL223" s="85"/>
      <c r="EM223" s="85"/>
      <c r="EN223" s="85"/>
      <c r="EO223" s="85"/>
      <c r="EP223" s="85"/>
      <c r="EQ223" s="85"/>
      <c r="ER223" s="85"/>
      <c r="ES223" s="85"/>
      <c r="ET223" s="85"/>
      <c r="EU223" s="85"/>
      <c r="EV223" s="85"/>
      <c r="EW223" s="85"/>
      <c r="EX223" s="85"/>
      <c r="EY223" s="85"/>
      <c r="EZ223" s="85"/>
      <c r="FA223" s="85"/>
      <c r="FB223" s="85"/>
      <c r="FC223" s="85"/>
    </row>
    <row r="224" spans="25:159" x14ac:dyDescent="0.2"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  <c r="DT224" s="85"/>
      <c r="DU224" s="85"/>
      <c r="DV224" s="85"/>
      <c r="DW224" s="85"/>
      <c r="DX224" s="85"/>
      <c r="DY224" s="85"/>
      <c r="DZ224" s="85"/>
      <c r="EA224" s="85"/>
      <c r="EB224" s="85"/>
      <c r="EC224" s="85"/>
      <c r="ED224" s="85"/>
      <c r="EE224" s="85"/>
      <c r="EF224" s="85"/>
      <c r="EG224" s="85"/>
      <c r="EH224" s="85"/>
      <c r="EI224" s="85"/>
      <c r="EJ224" s="85"/>
      <c r="EK224" s="85"/>
      <c r="EL224" s="85"/>
      <c r="EM224" s="85"/>
      <c r="EN224" s="85"/>
      <c r="EO224" s="85"/>
      <c r="EP224" s="85"/>
      <c r="EQ224" s="85"/>
      <c r="ER224" s="85"/>
      <c r="ES224" s="85"/>
      <c r="ET224" s="85"/>
      <c r="EU224" s="85"/>
      <c r="EV224" s="85"/>
      <c r="EW224" s="85"/>
      <c r="EX224" s="85"/>
      <c r="EY224" s="85"/>
      <c r="EZ224" s="85"/>
      <c r="FA224" s="85"/>
      <c r="FB224" s="85"/>
      <c r="FC224" s="85"/>
    </row>
    <row r="225" spans="25:159" x14ac:dyDescent="0.2"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  <c r="DT225" s="85"/>
      <c r="DU225" s="85"/>
      <c r="DV225" s="85"/>
      <c r="DW225" s="85"/>
      <c r="DX225" s="85"/>
      <c r="DY225" s="85"/>
      <c r="DZ225" s="85"/>
      <c r="EA225" s="85"/>
      <c r="EB225" s="85"/>
      <c r="EC225" s="85"/>
      <c r="ED225" s="85"/>
      <c r="EE225" s="85"/>
      <c r="EF225" s="85"/>
      <c r="EG225" s="85"/>
      <c r="EH225" s="85"/>
      <c r="EI225" s="85"/>
      <c r="EJ225" s="85"/>
      <c r="EK225" s="85"/>
      <c r="EL225" s="85"/>
      <c r="EM225" s="85"/>
      <c r="EN225" s="85"/>
      <c r="EO225" s="85"/>
      <c r="EP225" s="85"/>
      <c r="EQ225" s="85"/>
      <c r="ER225" s="85"/>
      <c r="ES225" s="85"/>
      <c r="ET225" s="85"/>
      <c r="EU225" s="85"/>
      <c r="EV225" s="85"/>
      <c r="EW225" s="85"/>
      <c r="EX225" s="85"/>
      <c r="EY225" s="85"/>
      <c r="EZ225" s="85"/>
      <c r="FA225" s="85"/>
      <c r="FB225" s="85"/>
      <c r="FC225" s="85"/>
    </row>
    <row r="226" spans="25:159" x14ac:dyDescent="0.2"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  <c r="DT226" s="85"/>
      <c r="DU226" s="85"/>
      <c r="DV226" s="85"/>
      <c r="DW226" s="85"/>
      <c r="DX226" s="85"/>
      <c r="DY226" s="85"/>
      <c r="DZ226" s="85"/>
      <c r="EA226" s="85"/>
      <c r="EB226" s="85"/>
      <c r="EC226" s="85"/>
      <c r="ED226" s="85"/>
      <c r="EE226" s="85"/>
      <c r="EF226" s="85"/>
      <c r="EG226" s="85"/>
      <c r="EH226" s="85"/>
      <c r="EI226" s="85"/>
      <c r="EJ226" s="85"/>
      <c r="EK226" s="85"/>
      <c r="EL226" s="85"/>
      <c r="EM226" s="85"/>
      <c r="EN226" s="85"/>
      <c r="EO226" s="85"/>
      <c r="EP226" s="85"/>
      <c r="EQ226" s="85"/>
      <c r="ER226" s="85"/>
      <c r="ES226" s="85"/>
      <c r="ET226" s="85"/>
      <c r="EU226" s="85"/>
      <c r="EV226" s="85"/>
      <c r="EW226" s="85"/>
      <c r="EX226" s="85"/>
      <c r="EY226" s="85"/>
      <c r="EZ226" s="85"/>
      <c r="FA226" s="85"/>
      <c r="FB226" s="85"/>
      <c r="FC226" s="85"/>
    </row>
    <row r="227" spans="25:159" x14ac:dyDescent="0.2"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  <c r="DT227" s="85"/>
      <c r="DU227" s="85"/>
      <c r="DV227" s="85"/>
      <c r="DW227" s="85"/>
      <c r="DX227" s="85"/>
      <c r="DY227" s="85"/>
      <c r="DZ227" s="85"/>
      <c r="EA227" s="85"/>
      <c r="EB227" s="85"/>
      <c r="EC227" s="85"/>
      <c r="ED227" s="85"/>
      <c r="EE227" s="85"/>
      <c r="EF227" s="85"/>
      <c r="EG227" s="85"/>
      <c r="EH227" s="85"/>
      <c r="EI227" s="85"/>
      <c r="EJ227" s="85"/>
      <c r="EK227" s="85"/>
      <c r="EL227" s="85"/>
      <c r="EM227" s="85"/>
      <c r="EN227" s="85"/>
      <c r="EO227" s="85"/>
      <c r="EP227" s="85"/>
      <c r="EQ227" s="85"/>
      <c r="ER227" s="85"/>
      <c r="ES227" s="85"/>
      <c r="ET227" s="85"/>
      <c r="EU227" s="85"/>
      <c r="EV227" s="85"/>
      <c r="EW227" s="85"/>
      <c r="EX227" s="85"/>
      <c r="EY227" s="85"/>
      <c r="EZ227" s="85"/>
      <c r="FA227" s="85"/>
      <c r="FB227" s="85"/>
      <c r="FC227" s="85"/>
    </row>
    <row r="228" spans="25:159" x14ac:dyDescent="0.2"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  <c r="DT228" s="85"/>
      <c r="DU228" s="85"/>
      <c r="DV228" s="85"/>
      <c r="DW228" s="85"/>
      <c r="DX228" s="85"/>
      <c r="DY228" s="85"/>
      <c r="DZ228" s="85"/>
      <c r="EA228" s="85"/>
      <c r="EB228" s="85"/>
      <c r="EC228" s="85"/>
      <c r="ED228" s="85"/>
      <c r="EE228" s="85"/>
      <c r="EF228" s="85"/>
      <c r="EG228" s="85"/>
      <c r="EH228" s="85"/>
      <c r="EI228" s="85"/>
      <c r="EJ228" s="85"/>
      <c r="EK228" s="85"/>
      <c r="EL228" s="85"/>
      <c r="EM228" s="85"/>
      <c r="EN228" s="85"/>
      <c r="EO228" s="85"/>
      <c r="EP228" s="85"/>
      <c r="EQ228" s="85"/>
      <c r="ER228" s="85"/>
      <c r="ES228" s="85"/>
      <c r="ET228" s="85"/>
      <c r="EU228" s="85"/>
      <c r="EV228" s="85"/>
      <c r="EW228" s="85"/>
      <c r="EX228" s="85"/>
      <c r="EY228" s="85"/>
      <c r="EZ228" s="85"/>
      <c r="FA228" s="85"/>
      <c r="FB228" s="85"/>
      <c r="FC228" s="85"/>
    </row>
    <row r="229" spans="25:159" x14ac:dyDescent="0.2"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  <c r="DT229" s="85"/>
      <c r="DU229" s="85"/>
      <c r="DV229" s="85"/>
      <c r="DW229" s="85"/>
      <c r="DX229" s="85"/>
      <c r="DY229" s="85"/>
      <c r="DZ229" s="85"/>
      <c r="EA229" s="85"/>
      <c r="EB229" s="85"/>
      <c r="EC229" s="85"/>
      <c r="ED229" s="85"/>
      <c r="EE229" s="85"/>
      <c r="EF229" s="85"/>
      <c r="EG229" s="85"/>
      <c r="EH229" s="85"/>
      <c r="EI229" s="85"/>
      <c r="EJ229" s="85"/>
      <c r="EK229" s="85"/>
      <c r="EL229" s="85"/>
      <c r="EM229" s="85"/>
      <c r="EN229" s="85"/>
      <c r="EO229" s="85"/>
      <c r="EP229" s="85"/>
      <c r="EQ229" s="85"/>
      <c r="ER229" s="85"/>
      <c r="ES229" s="85"/>
      <c r="ET229" s="85"/>
      <c r="EU229" s="85"/>
      <c r="EV229" s="85"/>
      <c r="EW229" s="85"/>
      <c r="EX229" s="85"/>
      <c r="EY229" s="85"/>
      <c r="EZ229" s="85"/>
      <c r="FA229" s="85"/>
      <c r="FB229" s="85"/>
      <c r="FC229" s="85"/>
    </row>
    <row r="230" spans="25:159" x14ac:dyDescent="0.2"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5"/>
      <c r="EE230" s="85"/>
      <c r="EF230" s="85"/>
      <c r="EG230" s="85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5"/>
      <c r="ES230" s="85"/>
      <c r="ET230" s="85"/>
      <c r="EU230" s="85"/>
      <c r="EV230" s="85"/>
      <c r="EW230" s="85"/>
      <c r="EX230" s="85"/>
      <c r="EY230" s="85"/>
      <c r="EZ230" s="85"/>
      <c r="FA230" s="85"/>
      <c r="FB230" s="85"/>
      <c r="FC230" s="85"/>
    </row>
    <row r="231" spans="25:159" x14ac:dyDescent="0.2"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5"/>
      <c r="EE231" s="85"/>
      <c r="EF231" s="85"/>
      <c r="EG231" s="85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5"/>
      <c r="ES231" s="85"/>
      <c r="ET231" s="85"/>
      <c r="EU231" s="85"/>
      <c r="EV231" s="85"/>
      <c r="EW231" s="85"/>
      <c r="EX231" s="85"/>
      <c r="EY231" s="85"/>
      <c r="EZ231" s="85"/>
      <c r="FA231" s="85"/>
      <c r="FB231" s="85"/>
      <c r="FC231" s="85"/>
    </row>
    <row r="232" spans="25:159" x14ac:dyDescent="0.2"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  <c r="DR232" s="85"/>
      <c r="DS232" s="85"/>
      <c r="DT232" s="85"/>
      <c r="DU232" s="85"/>
      <c r="DV232" s="85"/>
      <c r="DW232" s="85"/>
      <c r="DX232" s="85"/>
      <c r="DY232" s="85"/>
      <c r="DZ232" s="85"/>
      <c r="EA232" s="85"/>
      <c r="EB232" s="85"/>
      <c r="EC232" s="85"/>
      <c r="ED232" s="85"/>
      <c r="EE232" s="85"/>
      <c r="EF232" s="85"/>
      <c r="EG232" s="85"/>
      <c r="EH232" s="85"/>
      <c r="EI232" s="85"/>
      <c r="EJ232" s="85"/>
      <c r="EK232" s="85"/>
      <c r="EL232" s="85"/>
      <c r="EM232" s="85"/>
      <c r="EN232" s="85"/>
      <c r="EO232" s="85"/>
      <c r="EP232" s="85"/>
      <c r="EQ232" s="85"/>
      <c r="ER232" s="85"/>
      <c r="ES232" s="85"/>
      <c r="ET232" s="85"/>
      <c r="EU232" s="85"/>
      <c r="EV232" s="85"/>
      <c r="EW232" s="85"/>
      <c r="EX232" s="85"/>
      <c r="EY232" s="85"/>
      <c r="EZ232" s="85"/>
      <c r="FA232" s="85"/>
      <c r="FB232" s="85"/>
      <c r="FC232" s="85"/>
    </row>
    <row r="233" spans="25:159" x14ac:dyDescent="0.2"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  <c r="DT233" s="85"/>
      <c r="DU233" s="85"/>
      <c r="DV233" s="85"/>
      <c r="DW233" s="85"/>
      <c r="DX233" s="85"/>
      <c r="DY233" s="85"/>
      <c r="DZ233" s="85"/>
      <c r="EA233" s="85"/>
      <c r="EB233" s="85"/>
      <c r="EC233" s="85"/>
      <c r="ED233" s="85"/>
      <c r="EE233" s="85"/>
      <c r="EF233" s="85"/>
      <c r="EG233" s="85"/>
      <c r="EH233" s="85"/>
      <c r="EI233" s="85"/>
      <c r="EJ233" s="85"/>
      <c r="EK233" s="85"/>
      <c r="EL233" s="85"/>
      <c r="EM233" s="85"/>
      <c r="EN233" s="85"/>
      <c r="EO233" s="85"/>
      <c r="EP233" s="85"/>
      <c r="EQ233" s="85"/>
      <c r="ER233" s="85"/>
      <c r="ES233" s="85"/>
      <c r="ET233" s="85"/>
      <c r="EU233" s="85"/>
      <c r="EV233" s="85"/>
      <c r="EW233" s="85"/>
      <c r="EX233" s="85"/>
      <c r="EY233" s="85"/>
      <c r="EZ233" s="85"/>
      <c r="FA233" s="85"/>
      <c r="FB233" s="85"/>
      <c r="FC233" s="85"/>
    </row>
    <row r="234" spans="25:159" x14ac:dyDescent="0.2"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5"/>
      <c r="EE234" s="85"/>
      <c r="EF234" s="85"/>
      <c r="EG234" s="85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5"/>
      <c r="ES234" s="85"/>
      <c r="ET234" s="85"/>
      <c r="EU234" s="85"/>
      <c r="EV234" s="85"/>
      <c r="EW234" s="85"/>
      <c r="EX234" s="85"/>
      <c r="EY234" s="85"/>
      <c r="EZ234" s="85"/>
      <c r="FA234" s="85"/>
      <c r="FB234" s="85"/>
      <c r="FC234" s="85"/>
    </row>
    <row r="235" spans="25:159" x14ac:dyDescent="0.2"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5"/>
      <c r="EE235" s="85"/>
      <c r="EF235" s="85"/>
      <c r="EG235" s="85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5"/>
      <c r="ES235" s="85"/>
      <c r="ET235" s="85"/>
      <c r="EU235" s="85"/>
      <c r="EV235" s="85"/>
      <c r="EW235" s="85"/>
      <c r="EX235" s="85"/>
      <c r="EY235" s="85"/>
      <c r="EZ235" s="85"/>
      <c r="FA235" s="85"/>
      <c r="FB235" s="85"/>
      <c r="FC235" s="85"/>
    </row>
    <row r="236" spans="25:159" x14ac:dyDescent="0.2"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  <c r="DN236" s="85"/>
      <c r="DO236" s="85"/>
      <c r="DP236" s="85"/>
      <c r="DQ236" s="85"/>
      <c r="DR236" s="85"/>
      <c r="DS236" s="85"/>
      <c r="DT236" s="85"/>
      <c r="DU236" s="85"/>
      <c r="DV236" s="85"/>
      <c r="DW236" s="85"/>
      <c r="DX236" s="85"/>
      <c r="DY236" s="85"/>
      <c r="DZ236" s="85"/>
      <c r="EA236" s="85"/>
      <c r="EB236" s="85"/>
      <c r="EC236" s="85"/>
      <c r="ED236" s="85"/>
      <c r="EE236" s="85"/>
      <c r="EF236" s="85"/>
      <c r="EG236" s="85"/>
      <c r="EH236" s="85"/>
      <c r="EI236" s="85"/>
      <c r="EJ236" s="85"/>
      <c r="EK236" s="85"/>
      <c r="EL236" s="85"/>
      <c r="EM236" s="85"/>
      <c r="EN236" s="85"/>
      <c r="EO236" s="85"/>
      <c r="EP236" s="85"/>
      <c r="EQ236" s="85"/>
      <c r="ER236" s="85"/>
      <c r="ES236" s="85"/>
      <c r="ET236" s="85"/>
      <c r="EU236" s="85"/>
      <c r="EV236" s="85"/>
      <c r="EW236" s="85"/>
      <c r="EX236" s="85"/>
      <c r="EY236" s="85"/>
      <c r="EZ236" s="85"/>
      <c r="FA236" s="85"/>
      <c r="FB236" s="85"/>
      <c r="FC236" s="85"/>
    </row>
    <row r="237" spans="25:159" x14ac:dyDescent="0.2"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  <c r="DT237" s="85"/>
      <c r="DU237" s="85"/>
      <c r="DV237" s="85"/>
      <c r="DW237" s="85"/>
      <c r="DX237" s="85"/>
      <c r="DY237" s="85"/>
      <c r="DZ237" s="85"/>
      <c r="EA237" s="85"/>
      <c r="EB237" s="85"/>
      <c r="EC237" s="85"/>
      <c r="ED237" s="85"/>
      <c r="EE237" s="85"/>
      <c r="EF237" s="85"/>
      <c r="EG237" s="85"/>
      <c r="EH237" s="85"/>
      <c r="EI237" s="85"/>
      <c r="EJ237" s="85"/>
      <c r="EK237" s="85"/>
      <c r="EL237" s="85"/>
      <c r="EM237" s="85"/>
      <c r="EN237" s="85"/>
      <c r="EO237" s="85"/>
      <c r="EP237" s="85"/>
      <c r="EQ237" s="85"/>
      <c r="ER237" s="85"/>
      <c r="ES237" s="85"/>
      <c r="ET237" s="85"/>
      <c r="EU237" s="85"/>
      <c r="EV237" s="85"/>
      <c r="EW237" s="85"/>
      <c r="EX237" s="85"/>
      <c r="EY237" s="85"/>
      <c r="EZ237" s="85"/>
      <c r="FA237" s="85"/>
      <c r="FB237" s="85"/>
      <c r="FC237" s="85"/>
    </row>
    <row r="238" spans="25:159" x14ac:dyDescent="0.2"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  <c r="DT238" s="85"/>
      <c r="DU238" s="85"/>
      <c r="DV238" s="85"/>
      <c r="DW238" s="85"/>
      <c r="DX238" s="85"/>
      <c r="DY238" s="85"/>
      <c r="DZ238" s="85"/>
      <c r="EA238" s="85"/>
      <c r="EB238" s="85"/>
      <c r="EC238" s="85"/>
      <c r="ED238" s="85"/>
      <c r="EE238" s="85"/>
      <c r="EF238" s="85"/>
      <c r="EG238" s="85"/>
      <c r="EH238" s="85"/>
      <c r="EI238" s="85"/>
      <c r="EJ238" s="85"/>
      <c r="EK238" s="85"/>
      <c r="EL238" s="85"/>
      <c r="EM238" s="85"/>
      <c r="EN238" s="85"/>
      <c r="EO238" s="85"/>
      <c r="EP238" s="85"/>
      <c r="EQ238" s="85"/>
      <c r="ER238" s="85"/>
      <c r="ES238" s="85"/>
      <c r="ET238" s="85"/>
      <c r="EU238" s="85"/>
      <c r="EV238" s="85"/>
      <c r="EW238" s="85"/>
      <c r="EX238" s="85"/>
      <c r="EY238" s="85"/>
      <c r="EZ238" s="85"/>
      <c r="FA238" s="85"/>
      <c r="FB238" s="85"/>
      <c r="FC238" s="85"/>
    </row>
    <row r="239" spans="25:159" x14ac:dyDescent="0.2"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  <c r="DT239" s="85"/>
      <c r="DU239" s="85"/>
      <c r="DV239" s="85"/>
      <c r="DW239" s="85"/>
      <c r="DX239" s="85"/>
      <c r="DY239" s="85"/>
      <c r="DZ239" s="85"/>
      <c r="EA239" s="85"/>
      <c r="EB239" s="85"/>
      <c r="EC239" s="85"/>
      <c r="ED239" s="85"/>
      <c r="EE239" s="85"/>
      <c r="EF239" s="85"/>
      <c r="EG239" s="85"/>
      <c r="EH239" s="85"/>
      <c r="EI239" s="85"/>
      <c r="EJ239" s="85"/>
      <c r="EK239" s="85"/>
      <c r="EL239" s="85"/>
      <c r="EM239" s="85"/>
      <c r="EN239" s="85"/>
      <c r="EO239" s="85"/>
      <c r="EP239" s="85"/>
      <c r="EQ239" s="85"/>
      <c r="ER239" s="85"/>
      <c r="ES239" s="85"/>
      <c r="ET239" s="85"/>
      <c r="EU239" s="85"/>
      <c r="EV239" s="85"/>
      <c r="EW239" s="85"/>
      <c r="EX239" s="85"/>
      <c r="EY239" s="85"/>
      <c r="EZ239" s="85"/>
      <c r="FA239" s="85"/>
      <c r="FB239" s="85"/>
      <c r="FC239" s="85"/>
    </row>
    <row r="240" spans="25:159" x14ac:dyDescent="0.2"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  <c r="DT240" s="85"/>
      <c r="DU240" s="85"/>
      <c r="DV240" s="85"/>
      <c r="DW240" s="85"/>
      <c r="DX240" s="85"/>
      <c r="DY240" s="85"/>
      <c r="DZ240" s="85"/>
      <c r="EA240" s="85"/>
      <c r="EB240" s="85"/>
      <c r="EC240" s="85"/>
      <c r="ED240" s="85"/>
      <c r="EE240" s="85"/>
      <c r="EF240" s="85"/>
      <c r="EG240" s="85"/>
      <c r="EH240" s="85"/>
      <c r="EI240" s="85"/>
      <c r="EJ240" s="85"/>
      <c r="EK240" s="85"/>
      <c r="EL240" s="85"/>
      <c r="EM240" s="85"/>
      <c r="EN240" s="85"/>
      <c r="EO240" s="85"/>
      <c r="EP240" s="85"/>
      <c r="EQ240" s="85"/>
      <c r="ER240" s="85"/>
      <c r="ES240" s="85"/>
      <c r="ET240" s="85"/>
      <c r="EU240" s="85"/>
      <c r="EV240" s="85"/>
      <c r="EW240" s="85"/>
      <c r="EX240" s="85"/>
      <c r="EY240" s="85"/>
      <c r="EZ240" s="85"/>
      <c r="FA240" s="85"/>
      <c r="FB240" s="85"/>
      <c r="FC240" s="85"/>
    </row>
    <row r="241" spans="25:159" x14ac:dyDescent="0.2"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  <c r="DT241" s="85"/>
      <c r="DU241" s="85"/>
      <c r="DV241" s="85"/>
      <c r="DW241" s="85"/>
      <c r="DX241" s="85"/>
      <c r="DY241" s="85"/>
      <c r="DZ241" s="85"/>
      <c r="EA241" s="85"/>
      <c r="EB241" s="85"/>
      <c r="EC241" s="85"/>
      <c r="ED241" s="85"/>
      <c r="EE241" s="85"/>
      <c r="EF241" s="85"/>
      <c r="EG241" s="85"/>
      <c r="EH241" s="85"/>
      <c r="EI241" s="85"/>
      <c r="EJ241" s="85"/>
      <c r="EK241" s="85"/>
      <c r="EL241" s="85"/>
      <c r="EM241" s="85"/>
      <c r="EN241" s="85"/>
      <c r="EO241" s="85"/>
      <c r="EP241" s="85"/>
      <c r="EQ241" s="85"/>
      <c r="ER241" s="85"/>
      <c r="ES241" s="85"/>
      <c r="ET241" s="85"/>
      <c r="EU241" s="85"/>
      <c r="EV241" s="85"/>
      <c r="EW241" s="85"/>
      <c r="EX241" s="85"/>
      <c r="EY241" s="85"/>
      <c r="EZ241" s="85"/>
      <c r="FA241" s="85"/>
      <c r="FB241" s="85"/>
      <c r="FC241" s="85"/>
    </row>
    <row r="242" spans="25:159" x14ac:dyDescent="0.2"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  <c r="DT242" s="85"/>
      <c r="DU242" s="85"/>
      <c r="DV242" s="85"/>
      <c r="DW242" s="85"/>
      <c r="DX242" s="85"/>
      <c r="DY242" s="85"/>
      <c r="DZ242" s="85"/>
      <c r="EA242" s="85"/>
      <c r="EB242" s="85"/>
      <c r="EC242" s="85"/>
      <c r="ED242" s="85"/>
      <c r="EE242" s="85"/>
      <c r="EF242" s="85"/>
      <c r="EG242" s="85"/>
      <c r="EH242" s="85"/>
      <c r="EI242" s="85"/>
      <c r="EJ242" s="85"/>
      <c r="EK242" s="85"/>
      <c r="EL242" s="85"/>
      <c r="EM242" s="85"/>
      <c r="EN242" s="85"/>
      <c r="EO242" s="85"/>
      <c r="EP242" s="85"/>
      <c r="EQ242" s="85"/>
      <c r="ER242" s="85"/>
      <c r="ES242" s="85"/>
      <c r="ET242" s="85"/>
      <c r="EU242" s="85"/>
      <c r="EV242" s="85"/>
      <c r="EW242" s="85"/>
      <c r="EX242" s="85"/>
      <c r="EY242" s="85"/>
      <c r="EZ242" s="85"/>
      <c r="FA242" s="85"/>
      <c r="FB242" s="85"/>
      <c r="FC242" s="85"/>
    </row>
    <row r="243" spans="25:159" x14ac:dyDescent="0.2"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  <c r="DN243" s="85"/>
      <c r="DO243" s="85"/>
      <c r="DP243" s="85"/>
      <c r="DQ243" s="85"/>
      <c r="DR243" s="85"/>
      <c r="DS243" s="85"/>
      <c r="DT243" s="85"/>
      <c r="DU243" s="85"/>
      <c r="DV243" s="85"/>
      <c r="DW243" s="85"/>
      <c r="DX243" s="85"/>
      <c r="DY243" s="85"/>
      <c r="DZ243" s="85"/>
      <c r="EA243" s="85"/>
      <c r="EB243" s="85"/>
      <c r="EC243" s="85"/>
      <c r="ED243" s="85"/>
      <c r="EE243" s="85"/>
      <c r="EF243" s="85"/>
      <c r="EG243" s="85"/>
      <c r="EH243" s="85"/>
      <c r="EI243" s="85"/>
      <c r="EJ243" s="85"/>
      <c r="EK243" s="85"/>
      <c r="EL243" s="85"/>
      <c r="EM243" s="85"/>
      <c r="EN243" s="85"/>
      <c r="EO243" s="85"/>
      <c r="EP243" s="85"/>
      <c r="EQ243" s="85"/>
      <c r="ER243" s="85"/>
      <c r="ES243" s="85"/>
      <c r="ET243" s="85"/>
      <c r="EU243" s="85"/>
      <c r="EV243" s="85"/>
      <c r="EW243" s="85"/>
      <c r="EX243" s="85"/>
      <c r="EY243" s="85"/>
      <c r="EZ243" s="85"/>
      <c r="FA243" s="85"/>
      <c r="FB243" s="85"/>
      <c r="FC243" s="85"/>
    </row>
    <row r="244" spans="25:159" x14ac:dyDescent="0.2"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  <c r="DV244" s="85"/>
      <c r="DW244" s="85"/>
      <c r="DX244" s="85"/>
      <c r="DY244" s="85"/>
      <c r="DZ244" s="85"/>
      <c r="EA244" s="85"/>
      <c r="EB244" s="85"/>
      <c r="EC244" s="85"/>
      <c r="ED244" s="85"/>
      <c r="EE244" s="85"/>
      <c r="EF244" s="85"/>
      <c r="EG244" s="85"/>
      <c r="EH244" s="85"/>
      <c r="EI244" s="85"/>
      <c r="EJ244" s="85"/>
      <c r="EK244" s="85"/>
      <c r="EL244" s="85"/>
      <c r="EM244" s="85"/>
      <c r="EN244" s="85"/>
      <c r="EO244" s="85"/>
      <c r="EP244" s="85"/>
      <c r="EQ244" s="85"/>
      <c r="ER244" s="85"/>
      <c r="ES244" s="85"/>
      <c r="ET244" s="85"/>
      <c r="EU244" s="85"/>
      <c r="EV244" s="85"/>
      <c r="EW244" s="85"/>
      <c r="EX244" s="85"/>
      <c r="EY244" s="85"/>
      <c r="EZ244" s="85"/>
      <c r="FA244" s="85"/>
      <c r="FB244" s="85"/>
      <c r="FC244" s="85"/>
    </row>
    <row r="245" spans="25:159" x14ac:dyDescent="0.2"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  <c r="DV245" s="85"/>
      <c r="DW245" s="85"/>
      <c r="DX245" s="85"/>
      <c r="DY245" s="85"/>
      <c r="DZ245" s="85"/>
      <c r="EA245" s="85"/>
      <c r="EB245" s="85"/>
      <c r="EC245" s="85"/>
      <c r="ED245" s="85"/>
      <c r="EE245" s="85"/>
      <c r="EF245" s="85"/>
      <c r="EG245" s="85"/>
      <c r="EH245" s="85"/>
      <c r="EI245" s="85"/>
      <c r="EJ245" s="85"/>
      <c r="EK245" s="85"/>
      <c r="EL245" s="85"/>
      <c r="EM245" s="85"/>
      <c r="EN245" s="85"/>
      <c r="EO245" s="85"/>
      <c r="EP245" s="85"/>
      <c r="EQ245" s="85"/>
      <c r="ER245" s="85"/>
      <c r="ES245" s="85"/>
      <c r="ET245" s="85"/>
      <c r="EU245" s="85"/>
      <c r="EV245" s="85"/>
      <c r="EW245" s="85"/>
      <c r="EX245" s="85"/>
      <c r="EY245" s="85"/>
      <c r="EZ245" s="85"/>
      <c r="FA245" s="85"/>
      <c r="FB245" s="85"/>
      <c r="FC245" s="85"/>
    </row>
    <row r="246" spans="25:159" x14ac:dyDescent="0.2"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  <c r="DV246" s="85"/>
      <c r="DW246" s="85"/>
      <c r="DX246" s="85"/>
      <c r="DY246" s="85"/>
      <c r="DZ246" s="85"/>
      <c r="EA246" s="85"/>
      <c r="EB246" s="85"/>
      <c r="EC246" s="85"/>
      <c r="ED246" s="85"/>
      <c r="EE246" s="85"/>
      <c r="EF246" s="85"/>
      <c r="EG246" s="85"/>
      <c r="EH246" s="85"/>
      <c r="EI246" s="85"/>
      <c r="EJ246" s="85"/>
      <c r="EK246" s="85"/>
      <c r="EL246" s="85"/>
      <c r="EM246" s="85"/>
      <c r="EN246" s="85"/>
      <c r="EO246" s="85"/>
      <c r="EP246" s="85"/>
      <c r="EQ246" s="85"/>
      <c r="ER246" s="85"/>
      <c r="ES246" s="85"/>
      <c r="ET246" s="85"/>
      <c r="EU246" s="85"/>
      <c r="EV246" s="85"/>
      <c r="EW246" s="85"/>
      <c r="EX246" s="85"/>
      <c r="EY246" s="85"/>
      <c r="EZ246" s="85"/>
      <c r="FA246" s="85"/>
      <c r="FB246" s="85"/>
      <c r="FC246" s="85"/>
    </row>
    <row r="247" spans="25:159" x14ac:dyDescent="0.2"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</row>
    <row r="248" spans="25:159" x14ac:dyDescent="0.2"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  <c r="DV248" s="85"/>
      <c r="DW248" s="85"/>
      <c r="DX248" s="85"/>
      <c r="DY248" s="85"/>
      <c r="DZ248" s="85"/>
      <c r="EA248" s="85"/>
      <c r="EB248" s="85"/>
      <c r="EC248" s="85"/>
      <c r="ED248" s="85"/>
      <c r="EE248" s="85"/>
      <c r="EF248" s="85"/>
      <c r="EG248" s="85"/>
      <c r="EH248" s="85"/>
      <c r="EI248" s="85"/>
      <c r="EJ248" s="85"/>
      <c r="EK248" s="85"/>
      <c r="EL248" s="85"/>
      <c r="EM248" s="85"/>
      <c r="EN248" s="85"/>
      <c r="EO248" s="85"/>
      <c r="EP248" s="85"/>
      <c r="EQ248" s="85"/>
      <c r="ER248" s="85"/>
      <c r="ES248" s="85"/>
      <c r="ET248" s="85"/>
      <c r="EU248" s="85"/>
      <c r="EV248" s="85"/>
      <c r="EW248" s="85"/>
      <c r="EX248" s="85"/>
      <c r="EY248" s="85"/>
      <c r="EZ248" s="85"/>
      <c r="FA248" s="85"/>
      <c r="FB248" s="85"/>
      <c r="FC248" s="85"/>
    </row>
    <row r="249" spans="25:159" x14ac:dyDescent="0.2"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  <c r="EE249" s="85"/>
      <c r="EF249" s="85"/>
      <c r="EG249" s="85"/>
      <c r="EH249" s="85"/>
      <c r="EI249" s="85"/>
      <c r="EJ249" s="85"/>
      <c r="EK249" s="85"/>
      <c r="EL249" s="85"/>
      <c r="EM249" s="85"/>
      <c r="EN249" s="85"/>
      <c r="EO249" s="85"/>
      <c r="EP249" s="85"/>
      <c r="EQ249" s="85"/>
      <c r="ER249" s="85"/>
      <c r="ES249" s="85"/>
      <c r="ET249" s="85"/>
      <c r="EU249" s="85"/>
      <c r="EV249" s="85"/>
      <c r="EW249" s="85"/>
      <c r="EX249" s="85"/>
      <c r="EY249" s="85"/>
      <c r="EZ249" s="85"/>
      <c r="FA249" s="85"/>
      <c r="FB249" s="85"/>
      <c r="FC249" s="85"/>
    </row>
    <row r="250" spans="25:159" x14ac:dyDescent="0.2"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85"/>
      <c r="DX250" s="85"/>
      <c r="DY250" s="85"/>
      <c r="DZ250" s="85"/>
      <c r="EA250" s="85"/>
      <c r="EB250" s="85"/>
      <c r="EC250" s="85"/>
      <c r="ED250" s="85"/>
      <c r="EE250" s="85"/>
      <c r="EF250" s="85"/>
      <c r="EG250" s="85"/>
      <c r="EH250" s="85"/>
      <c r="EI250" s="85"/>
      <c r="EJ250" s="85"/>
      <c r="EK250" s="85"/>
      <c r="EL250" s="85"/>
      <c r="EM250" s="85"/>
      <c r="EN250" s="85"/>
      <c r="EO250" s="85"/>
      <c r="EP250" s="85"/>
      <c r="EQ250" s="85"/>
      <c r="ER250" s="85"/>
      <c r="ES250" s="85"/>
      <c r="ET250" s="85"/>
      <c r="EU250" s="85"/>
      <c r="EV250" s="85"/>
      <c r="EW250" s="85"/>
      <c r="EX250" s="85"/>
      <c r="EY250" s="85"/>
      <c r="EZ250" s="85"/>
      <c r="FA250" s="85"/>
      <c r="FB250" s="85"/>
      <c r="FC250" s="85"/>
    </row>
    <row r="251" spans="25:159" x14ac:dyDescent="0.2"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  <c r="DV251" s="85"/>
      <c r="DW251" s="85"/>
      <c r="DX251" s="85"/>
      <c r="DY251" s="85"/>
      <c r="DZ251" s="85"/>
      <c r="EA251" s="85"/>
      <c r="EB251" s="85"/>
      <c r="EC251" s="85"/>
      <c r="ED251" s="85"/>
      <c r="EE251" s="85"/>
      <c r="EF251" s="85"/>
      <c r="EG251" s="85"/>
      <c r="EH251" s="85"/>
      <c r="EI251" s="85"/>
      <c r="EJ251" s="85"/>
      <c r="EK251" s="85"/>
      <c r="EL251" s="85"/>
      <c r="EM251" s="85"/>
      <c r="EN251" s="85"/>
      <c r="EO251" s="85"/>
      <c r="EP251" s="85"/>
      <c r="EQ251" s="85"/>
      <c r="ER251" s="85"/>
      <c r="ES251" s="85"/>
      <c r="ET251" s="85"/>
      <c r="EU251" s="85"/>
      <c r="EV251" s="85"/>
      <c r="EW251" s="85"/>
      <c r="EX251" s="85"/>
      <c r="EY251" s="85"/>
      <c r="EZ251" s="85"/>
      <c r="FA251" s="85"/>
      <c r="FB251" s="85"/>
      <c r="FC251" s="85"/>
    </row>
    <row r="252" spans="25:159" x14ac:dyDescent="0.2"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</row>
    <row r="253" spans="25:159" x14ac:dyDescent="0.2"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</row>
    <row r="254" spans="25:159" x14ac:dyDescent="0.2"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</row>
    <row r="255" spans="25:159" x14ac:dyDescent="0.2"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</row>
    <row r="256" spans="25:159" x14ac:dyDescent="0.2"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85"/>
      <c r="DX256" s="85"/>
      <c r="DY256" s="85"/>
      <c r="DZ256" s="85"/>
      <c r="EA256" s="85"/>
      <c r="EB256" s="85"/>
      <c r="EC256" s="85"/>
      <c r="ED256" s="85"/>
      <c r="EE256" s="85"/>
      <c r="EF256" s="85"/>
      <c r="EG256" s="85"/>
      <c r="EH256" s="85"/>
      <c r="EI256" s="85"/>
      <c r="EJ256" s="85"/>
      <c r="EK256" s="85"/>
      <c r="EL256" s="85"/>
      <c r="EM256" s="85"/>
      <c r="EN256" s="85"/>
      <c r="EO256" s="85"/>
      <c r="EP256" s="85"/>
      <c r="EQ256" s="85"/>
      <c r="ER256" s="85"/>
      <c r="ES256" s="85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</row>
    <row r="257" spans="25:159" x14ac:dyDescent="0.2"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85"/>
      <c r="DX257" s="85"/>
      <c r="DY257" s="85"/>
      <c r="DZ257" s="85"/>
      <c r="EA257" s="85"/>
      <c r="EB257" s="85"/>
      <c r="EC257" s="85"/>
      <c r="ED257" s="85"/>
      <c r="EE257" s="85"/>
      <c r="EF257" s="85"/>
      <c r="EG257" s="85"/>
      <c r="EH257" s="85"/>
      <c r="EI257" s="85"/>
      <c r="EJ257" s="85"/>
      <c r="EK257" s="85"/>
      <c r="EL257" s="85"/>
      <c r="EM257" s="85"/>
      <c r="EN257" s="85"/>
      <c r="EO257" s="85"/>
      <c r="EP257" s="85"/>
      <c r="EQ257" s="85"/>
      <c r="ER257" s="85"/>
      <c r="ES257" s="85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</row>
    <row r="258" spans="25:159" x14ac:dyDescent="0.2"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  <c r="EE258" s="85"/>
      <c r="EF258" s="85"/>
      <c r="EG258" s="85"/>
      <c r="EH258" s="85"/>
      <c r="EI258" s="85"/>
      <c r="EJ258" s="85"/>
      <c r="EK258" s="85"/>
      <c r="EL258" s="85"/>
      <c r="EM258" s="85"/>
      <c r="EN258" s="85"/>
      <c r="EO258" s="85"/>
      <c r="EP258" s="85"/>
      <c r="EQ258" s="85"/>
      <c r="ER258" s="85"/>
      <c r="ES258" s="85"/>
      <c r="ET258" s="85"/>
      <c r="EU258" s="85"/>
      <c r="EV258" s="85"/>
      <c r="EW258" s="85"/>
      <c r="EX258" s="85"/>
      <c r="EY258" s="85"/>
      <c r="EZ258" s="85"/>
      <c r="FA258" s="85"/>
      <c r="FB258" s="85"/>
      <c r="FC258" s="85"/>
    </row>
    <row r="259" spans="25:159" x14ac:dyDescent="0.2"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  <c r="DT259" s="85"/>
      <c r="DU259" s="85"/>
      <c r="DV259" s="85"/>
      <c r="DW259" s="85"/>
      <c r="DX259" s="85"/>
      <c r="DY259" s="85"/>
      <c r="DZ259" s="85"/>
      <c r="EA259" s="85"/>
      <c r="EB259" s="85"/>
      <c r="EC259" s="85"/>
      <c r="ED259" s="85"/>
      <c r="EE259" s="85"/>
      <c r="EF259" s="85"/>
      <c r="EG259" s="85"/>
      <c r="EH259" s="85"/>
      <c r="EI259" s="85"/>
      <c r="EJ259" s="85"/>
      <c r="EK259" s="85"/>
      <c r="EL259" s="85"/>
      <c r="EM259" s="85"/>
      <c r="EN259" s="85"/>
      <c r="EO259" s="85"/>
      <c r="EP259" s="85"/>
      <c r="EQ259" s="85"/>
      <c r="ER259" s="85"/>
      <c r="ES259" s="85"/>
      <c r="ET259" s="85"/>
      <c r="EU259" s="85"/>
      <c r="EV259" s="85"/>
      <c r="EW259" s="85"/>
      <c r="EX259" s="85"/>
      <c r="EY259" s="85"/>
      <c r="EZ259" s="85"/>
      <c r="FA259" s="85"/>
      <c r="FB259" s="85"/>
      <c r="FC259" s="85"/>
    </row>
    <row r="260" spans="25:159" x14ac:dyDescent="0.2"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  <c r="DT260" s="85"/>
      <c r="DU260" s="85"/>
      <c r="DV260" s="85"/>
      <c r="DW260" s="85"/>
      <c r="DX260" s="85"/>
      <c r="DY260" s="85"/>
      <c r="DZ260" s="85"/>
      <c r="EA260" s="85"/>
      <c r="EB260" s="85"/>
      <c r="EC260" s="85"/>
      <c r="ED260" s="85"/>
      <c r="EE260" s="85"/>
      <c r="EF260" s="85"/>
      <c r="EG260" s="85"/>
      <c r="EH260" s="85"/>
      <c r="EI260" s="85"/>
      <c r="EJ260" s="85"/>
      <c r="EK260" s="85"/>
      <c r="EL260" s="85"/>
      <c r="EM260" s="85"/>
      <c r="EN260" s="85"/>
      <c r="EO260" s="85"/>
      <c r="EP260" s="85"/>
      <c r="EQ260" s="85"/>
      <c r="ER260" s="85"/>
      <c r="ES260" s="85"/>
      <c r="ET260" s="85"/>
      <c r="EU260" s="85"/>
      <c r="EV260" s="85"/>
      <c r="EW260" s="85"/>
      <c r="EX260" s="85"/>
      <c r="EY260" s="85"/>
      <c r="EZ260" s="85"/>
      <c r="FA260" s="85"/>
      <c r="FB260" s="85"/>
      <c r="FC260" s="85"/>
    </row>
    <row r="261" spans="25:159" x14ac:dyDescent="0.2"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  <c r="DT261" s="85"/>
      <c r="DU261" s="85"/>
      <c r="DV261" s="85"/>
      <c r="DW261" s="85"/>
      <c r="DX261" s="85"/>
      <c r="DY261" s="85"/>
      <c r="DZ261" s="85"/>
      <c r="EA261" s="85"/>
      <c r="EB261" s="85"/>
      <c r="EC261" s="85"/>
      <c r="ED261" s="85"/>
      <c r="EE261" s="85"/>
      <c r="EF261" s="85"/>
      <c r="EG261" s="85"/>
      <c r="EH261" s="85"/>
      <c r="EI261" s="85"/>
      <c r="EJ261" s="85"/>
      <c r="EK261" s="85"/>
      <c r="EL261" s="85"/>
      <c r="EM261" s="85"/>
      <c r="EN261" s="85"/>
      <c r="EO261" s="85"/>
      <c r="EP261" s="85"/>
      <c r="EQ261" s="85"/>
      <c r="ER261" s="85"/>
      <c r="ES261" s="85"/>
      <c r="ET261" s="85"/>
      <c r="EU261" s="85"/>
      <c r="EV261" s="85"/>
      <c r="EW261" s="85"/>
      <c r="EX261" s="85"/>
      <c r="EY261" s="85"/>
      <c r="EZ261" s="85"/>
      <c r="FA261" s="85"/>
      <c r="FB261" s="85"/>
      <c r="FC261" s="85"/>
    </row>
    <row r="262" spans="25:159" x14ac:dyDescent="0.2"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  <c r="DN262" s="85"/>
      <c r="DO262" s="85"/>
      <c r="DP262" s="85"/>
      <c r="DQ262" s="85"/>
      <c r="DR262" s="85"/>
      <c r="DS262" s="85"/>
      <c r="DT262" s="85"/>
      <c r="DU262" s="85"/>
      <c r="DV262" s="85"/>
      <c r="DW262" s="85"/>
      <c r="DX262" s="85"/>
      <c r="DY262" s="85"/>
      <c r="DZ262" s="85"/>
      <c r="EA262" s="85"/>
      <c r="EB262" s="85"/>
      <c r="EC262" s="85"/>
      <c r="ED262" s="85"/>
      <c r="EE262" s="85"/>
      <c r="EF262" s="85"/>
      <c r="EG262" s="85"/>
      <c r="EH262" s="85"/>
      <c r="EI262" s="85"/>
      <c r="EJ262" s="85"/>
      <c r="EK262" s="85"/>
      <c r="EL262" s="85"/>
      <c r="EM262" s="85"/>
      <c r="EN262" s="85"/>
      <c r="EO262" s="85"/>
      <c r="EP262" s="85"/>
      <c r="EQ262" s="85"/>
      <c r="ER262" s="85"/>
      <c r="ES262" s="85"/>
      <c r="ET262" s="85"/>
      <c r="EU262" s="85"/>
      <c r="EV262" s="85"/>
      <c r="EW262" s="85"/>
      <c r="EX262" s="85"/>
      <c r="EY262" s="85"/>
      <c r="EZ262" s="85"/>
      <c r="FA262" s="85"/>
      <c r="FB262" s="85"/>
      <c r="FC262" s="85"/>
    </row>
    <row r="263" spans="25:159" x14ac:dyDescent="0.2"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  <c r="DN263" s="85"/>
      <c r="DO263" s="85"/>
      <c r="DP263" s="85"/>
      <c r="DQ263" s="85"/>
      <c r="DR263" s="85"/>
      <c r="DS263" s="85"/>
      <c r="DT263" s="85"/>
      <c r="DU263" s="85"/>
      <c r="DV263" s="85"/>
      <c r="DW263" s="85"/>
      <c r="DX263" s="85"/>
      <c r="DY263" s="85"/>
      <c r="DZ263" s="85"/>
      <c r="EA263" s="85"/>
      <c r="EB263" s="85"/>
      <c r="EC263" s="85"/>
      <c r="ED263" s="85"/>
      <c r="EE263" s="85"/>
      <c r="EF263" s="85"/>
      <c r="EG263" s="85"/>
      <c r="EH263" s="85"/>
      <c r="EI263" s="85"/>
      <c r="EJ263" s="85"/>
      <c r="EK263" s="85"/>
      <c r="EL263" s="85"/>
      <c r="EM263" s="85"/>
      <c r="EN263" s="85"/>
      <c r="EO263" s="85"/>
      <c r="EP263" s="85"/>
      <c r="EQ263" s="85"/>
      <c r="ER263" s="85"/>
      <c r="ES263" s="85"/>
      <c r="ET263" s="85"/>
      <c r="EU263" s="85"/>
      <c r="EV263" s="85"/>
      <c r="EW263" s="85"/>
      <c r="EX263" s="85"/>
      <c r="EY263" s="85"/>
      <c r="EZ263" s="85"/>
      <c r="FA263" s="85"/>
      <c r="FB263" s="85"/>
      <c r="FC263" s="85"/>
    </row>
    <row r="264" spans="25:159" x14ac:dyDescent="0.2"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  <c r="DV264" s="85"/>
      <c r="DW264" s="85"/>
      <c r="DX264" s="85"/>
      <c r="DY264" s="85"/>
      <c r="DZ264" s="85"/>
      <c r="EA264" s="85"/>
      <c r="EB264" s="85"/>
      <c r="EC264" s="85"/>
      <c r="ED264" s="85"/>
      <c r="EE264" s="85"/>
      <c r="EF264" s="85"/>
      <c r="EG264" s="85"/>
      <c r="EH264" s="85"/>
      <c r="EI264" s="85"/>
      <c r="EJ264" s="85"/>
      <c r="EK264" s="85"/>
      <c r="EL264" s="85"/>
      <c r="EM264" s="85"/>
      <c r="EN264" s="85"/>
      <c r="EO264" s="85"/>
      <c r="EP264" s="85"/>
      <c r="EQ264" s="85"/>
      <c r="ER264" s="85"/>
      <c r="ES264" s="85"/>
      <c r="ET264" s="85"/>
      <c r="EU264" s="85"/>
      <c r="EV264" s="85"/>
      <c r="EW264" s="85"/>
      <c r="EX264" s="85"/>
      <c r="EY264" s="85"/>
      <c r="EZ264" s="85"/>
      <c r="FA264" s="85"/>
      <c r="FB264" s="85"/>
      <c r="FC264" s="85"/>
    </row>
    <row r="265" spans="25:159" x14ac:dyDescent="0.2"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  <c r="DN265" s="85"/>
      <c r="DO265" s="85"/>
      <c r="DP265" s="85"/>
      <c r="DQ265" s="85"/>
      <c r="DR265" s="85"/>
      <c r="DS265" s="85"/>
      <c r="DT265" s="85"/>
      <c r="DU265" s="85"/>
      <c r="DV265" s="85"/>
      <c r="DW265" s="85"/>
      <c r="DX265" s="85"/>
      <c r="DY265" s="85"/>
      <c r="DZ265" s="85"/>
      <c r="EA265" s="85"/>
      <c r="EB265" s="85"/>
      <c r="EC265" s="85"/>
      <c r="ED265" s="85"/>
      <c r="EE265" s="85"/>
      <c r="EF265" s="85"/>
      <c r="EG265" s="85"/>
      <c r="EH265" s="85"/>
      <c r="EI265" s="85"/>
      <c r="EJ265" s="85"/>
      <c r="EK265" s="85"/>
      <c r="EL265" s="85"/>
      <c r="EM265" s="85"/>
      <c r="EN265" s="85"/>
      <c r="EO265" s="85"/>
      <c r="EP265" s="85"/>
      <c r="EQ265" s="85"/>
      <c r="ER265" s="85"/>
      <c r="ES265" s="85"/>
      <c r="ET265" s="85"/>
      <c r="EU265" s="85"/>
      <c r="EV265" s="85"/>
      <c r="EW265" s="85"/>
      <c r="EX265" s="85"/>
      <c r="EY265" s="85"/>
      <c r="EZ265" s="85"/>
      <c r="FA265" s="85"/>
      <c r="FB265" s="85"/>
      <c r="FC265" s="85"/>
    </row>
    <row r="266" spans="25:159" x14ac:dyDescent="0.2"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  <c r="DN266" s="85"/>
      <c r="DO266" s="85"/>
      <c r="DP266" s="85"/>
      <c r="DQ266" s="85"/>
      <c r="DR266" s="85"/>
      <c r="DS266" s="85"/>
      <c r="DT266" s="85"/>
      <c r="DU266" s="85"/>
      <c r="DV266" s="85"/>
      <c r="DW266" s="85"/>
      <c r="DX266" s="85"/>
      <c r="DY266" s="85"/>
      <c r="DZ266" s="85"/>
      <c r="EA266" s="85"/>
      <c r="EB266" s="85"/>
      <c r="EC266" s="85"/>
      <c r="ED266" s="85"/>
      <c r="EE266" s="85"/>
      <c r="EF266" s="85"/>
      <c r="EG266" s="85"/>
      <c r="EH266" s="85"/>
      <c r="EI266" s="85"/>
      <c r="EJ266" s="85"/>
      <c r="EK266" s="85"/>
      <c r="EL266" s="85"/>
      <c r="EM266" s="85"/>
      <c r="EN266" s="85"/>
      <c r="EO266" s="85"/>
      <c r="EP266" s="85"/>
      <c r="EQ266" s="85"/>
      <c r="ER266" s="85"/>
      <c r="ES266" s="85"/>
      <c r="ET266" s="85"/>
      <c r="EU266" s="85"/>
      <c r="EV266" s="85"/>
      <c r="EW266" s="85"/>
      <c r="EX266" s="85"/>
      <c r="EY266" s="85"/>
      <c r="EZ266" s="85"/>
      <c r="FA266" s="85"/>
      <c r="FB266" s="85"/>
      <c r="FC266" s="85"/>
    </row>
    <row r="267" spans="25:159" x14ac:dyDescent="0.2"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  <c r="DT267" s="85"/>
      <c r="DU267" s="85"/>
      <c r="DV267" s="85"/>
      <c r="DW267" s="85"/>
      <c r="DX267" s="85"/>
      <c r="DY267" s="85"/>
      <c r="DZ267" s="85"/>
      <c r="EA267" s="85"/>
      <c r="EB267" s="85"/>
      <c r="EC267" s="85"/>
      <c r="ED267" s="85"/>
      <c r="EE267" s="85"/>
      <c r="EF267" s="85"/>
      <c r="EG267" s="85"/>
      <c r="EH267" s="85"/>
      <c r="EI267" s="85"/>
      <c r="EJ267" s="85"/>
      <c r="EK267" s="85"/>
      <c r="EL267" s="85"/>
      <c r="EM267" s="85"/>
      <c r="EN267" s="85"/>
      <c r="EO267" s="85"/>
      <c r="EP267" s="85"/>
      <c r="EQ267" s="85"/>
      <c r="ER267" s="85"/>
      <c r="ES267" s="85"/>
      <c r="ET267" s="85"/>
      <c r="EU267" s="85"/>
      <c r="EV267" s="85"/>
      <c r="EW267" s="85"/>
      <c r="EX267" s="85"/>
      <c r="EY267" s="85"/>
      <c r="EZ267" s="85"/>
      <c r="FA267" s="85"/>
      <c r="FB267" s="85"/>
      <c r="FC267" s="85"/>
    </row>
    <row r="268" spans="25:159" x14ac:dyDescent="0.2"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  <c r="DN268" s="85"/>
      <c r="DO268" s="85"/>
      <c r="DP268" s="85"/>
      <c r="DQ268" s="85"/>
      <c r="DR268" s="85"/>
      <c r="DS268" s="85"/>
      <c r="DT268" s="85"/>
      <c r="DU268" s="85"/>
      <c r="DV268" s="85"/>
      <c r="DW268" s="85"/>
      <c r="DX268" s="85"/>
      <c r="DY268" s="85"/>
      <c r="DZ268" s="85"/>
      <c r="EA268" s="85"/>
      <c r="EB268" s="85"/>
      <c r="EC268" s="85"/>
      <c r="ED268" s="85"/>
      <c r="EE268" s="85"/>
      <c r="EF268" s="85"/>
      <c r="EG268" s="85"/>
      <c r="EH268" s="85"/>
      <c r="EI268" s="85"/>
      <c r="EJ268" s="85"/>
      <c r="EK268" s="85"/>
      <c r="EL268" s="85"/>
      <c r="EM268" s="85"/>
      <c r="EN268" s="85"/>
      <c r="EO268" s="85"/>
      <c r="EP268" s="85"/>
      <c r="EQ268" s="85"/>
      <c r="ER268" s="85"/>
      <c r="ES268" s="85"/>
      <c r="ET268" s="85"/>
      <c r="EU268" s="85"/>
      <c r="EV268" s="85"/>
      <c r="EW268" s="85"/>
      <c r="EX268" s="85"/>
      <c r="EY268" s="85"/>
      <c r="EZ268" s="85"/>
      <c r="FA268" s="85"/>
      <c r="FB268" s="85"/>
      <c r="FC268" s="85"/>
    </row>
    <row r="269" spans="25:159" x14ac:dyDescent="0.2"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  <c r="DN269" s="85"/>
      <c r="DO269" s="85"/>
      <c r="DP269" s="85"/>
      <c r="DQ269" s="85"/>
      <c r="DR269" s="85"/>
      <c r="DS269" s="85"/>
      <c r="DT269" s="85"/>
      <c r="DU269" s="85"/>
      <c r="DV269" s="85"/>
      <c r="DW269" s="85"/>
      <c r="DX269" s="85"/>
      <c r="DY269" s="85"/>
      <c r="DZ269" s="85"/>
      <c r="EA269" s="85"/>
      <c r="EB269" s="85"/>
      <c r="EC269" s="85"/>
      <c r="ED269" s="85"/>
      <c r="EE269" s="85"/>
      <c r="EF269" s="85"/>
      <c r="EG269" s="85"/>
      <c r="EH269" s="85"/>
      <c r="EI269" s="85"/>
      <c r="EJ269" s="85"/>
      <c r="EK269" s="85"/>
      <c r="EL269" s="85"/>
      <c r="EM269" s="85"/>
      <c r="EN269" s="85"/>
      <c r="EO269" s="85"/>
      <c r="EP269" s="85"/>
      <c r="EQ269" s="85"/>
      <c r="ER269" s="85"/>
      <c r="ES269" s="85"/>
      <c r="ET269" s="85"/>
      <c r="EU269" s="85"/>
      <c r="EV269" s="85"/>
      <c r="EW269" s="85"/>
      <c r="EX269" s="85"/>
      <c r="EY269" s="85"/>
      <c r="EZ269" s="85"/>
      <c r="FA269" s="85"/>
      <c r="FB269" s="85"/>
      <c r="FC269" s="85"/>
    </row>
    <row r="270" spans="25:159" x14ac:dyDescent="0.2"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  <c r="DN270" s="85"/>
      <c r="DO270" s="85"/>
      <c r="DP270" s="85"/>
      <c r="DQ270" s="85"/>
      <c r="DR270" s="85"/>
      <c r="DS270" s="85"/>
      <c r="DT270" s="85"/>
      <c r="DU270" s="85"/>
      <c r="DV270" s="85"/>
      <c r="DW270" s="85"/>
      <c r="DX270" s="85"/>
      <c r="DY270" s="85"/>
      <c r="DZ270" s="85"/>
      <c r="EA270" s="85"/>
      <c r="EB270" s="85"/>
      <c r="EC270" s="85"/>
      <c r="ED270" s="85"/>
      <c r="EE270" s="85"/>
      <c r="EF270" s="85"/>
      <c r="EG270" s="85"/>
      <c r="EH270" s="85"/>
      <c r="EI270" s="85"/>
      <c r="EJ270" s="85"/>
      <c r="EK270" s="85"/>
      <c r="EL270" s="85"/>
      <c r="EM270" s="85"/>
      <c r="EN270" s="85"/>
      <c r="EO270" s="85"/>
      <c r="EP270" s="85"/>
      <c r="EQ270" s="85"/>
      <c r="ER270" s="85"/>
      <c r="ES270" s="85"/>
      <c r="ET270" s="85"/>
      <c r="EU270" s="85"/>
      <c r="EV270" s="85"/>
      <c r="EW270" s="85"/>
      <c r="EX270" s="85"/>
      <c r="EY270" s="85"/>
      <c r="EZ270" s="85"/>
      <c r="FA270" s="85"/>
      <c r="FB270" s="85"/>
      <c r="FC270" s="85"/>
    </row>
    <row r="271" spans="25:159" x14ac:dyDescent="0.2"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  <c r="DN271" s="85"/>
      <c r="DO271" s="85"/>
      <c r="DP271" s="85"/>
      <c r="DQ271" s="85"/>
      <c r="DR271" s="85"/>
      <c r="DS271" s="85"/>
      <c r="DT271" s="85"/>
      <c r="DU271" s="85"/>
      <c r="DV271" s="85"/>
      <c r="DW271" s="85"/>
      <c r="DX271" s="85"/>
      <c r="DY271" s="85"/>
      <c r="DZ271" s="85"/>
      <c r="EA271" s="85"/>
      <c r="EB271" s="85"/>
      <c r="EC271" s="85"/>
      <c r="ED271" s="85"/>
      <c r="EE271" s="85"/>
      <c r="EF271" s="85"/>
      <c r="EG271" s="85"/>
      <c r="EH271" s="85"/>
      <c r="EI271" s="85"/>
      <c r="EJ271" s="85"/>
      <c r="EK271" s="85"/>
      <c r="EL271" s="85"/>
      <c r="EM271" s="85"/>
      <c r="EN271" s="85"/>
      <c r="EO271" s="85"/>
      <c r="EP271" s="85"/>
      <c r="EQ271" s="85"/>
      <c r="ER271" s="85"/>
      <c r="ES271" s="85"/>
      <c r="ET271" s="85"/>
      <c r="EU271" s="85"/>
      <c r="EV271" s="85"/>
      <c r="EW271" s="85"/>
      <c r="EX271" s="85"/>
      <c r="EY271" s="85"/>
      <c r="EZ271" s="85"/>
      <c r="FA271" s="85"/>
      <c r="FB271" s="85"/>
      <c r="FC271" s="85"/>
    </row>
    <row r="272" spans="25:159" x14ac:dyDescent="0.2"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  <c r="DN272" s="85"/>
      <c r="DO272" s="85"/>
      <c r="DP272" s="85"/>
      <c r="DQ272" s="85"/>
      <c r="DR272" s="85"/>
      <c r="DS272" s="85"/>
      <c r="DT272" s="85"/>
      <c r="DU272" s="85"/>
      <c r="DV272" s="85"/>
      <c r="DW272" s="85"/>
      <c r="DX272" s="85"/>
      <c r="DY272" s="85"/>
      <c r="DZ272" s="85"/>
      <c r="EA272" s="85"/>
      <c r="EB272" s="85"/>
      <c r="EC272" s="85"/>
      <c r="ED272" s="85"/>
      <c r="EE272" s="85"/>
      <c r="EF272" s="85"/>
      <c r="EG272" s="85"/>
      <c r="EH272" s="85"/>
      <c r="EI272" s="85"/>
      <c r="EJ272" s="85"/>
      <c r="EK272" s="85"/>
      <c r="EL272" s="85"/>
      <c r="EM272" s="85"/>
      <c r="EN272" s="85"/>
      <c r="EO272" s="85"/>
      <c r="EP272" s="85"/>
      <c r="EQ272" s="85"/>
      <c r="ER272" s="85"/>
      <c r="ES272" s="85"/>
      <c r="ET272" s="85"/>
      <c r="EU272" s="85"/>
      <c r="EV272" s="85"/>
      <c r="EW272" s="85"/>
      <c r="EX272" s="85"/>
      <c r="EY272" s="85"/>
      <c r="EZ272" s="85"/>
      <c r="FA272" s="85"/>
      <c r="FB272" s="85"/>
      <c r="FC272" s="85"/>
    </row>
    <row r="273" spans="25:159" x14ac:dyDescent="0.2"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  <c r="DN273" s="85"/>
      <c r="DO273" s="85"/>
      <c r="DP273" s="85"/>
      <c r="DQ273" s="85"/>
      <c r="DR273" s="85"/>
      <c r="DS273" s="85"/>
      <c r="DT273" s="85"/>
      <c r="DU273" s="85"/>
      <c r="DV273" s="85"/>
      <c r="DW273" s="85"/>
      <c r="DX273" s="85"/>
      <c r="DY273" s="85"/>
      <c r="DZ273" s="85"/>
      <c r="EA273" s="85"/>
      <c r="EB273" s="85"/>
      <c r="EC273" s="85"/>
      <c r="ED273" s="85"/>
      <c r="EE273" s="85"/>
      <c r="EF273" s="85"/>
      <c r="EG273" s="85"/>
      <c r="EH273" s="85"/>
      <c r="EI273" s="85"/>
      <c r="EJ273" s="85"/>
      <c r="EK273" s="85"/>
      <c r="EL273" s="85"/>
      <c r="EM273" s="85"/>
      <c r="EN273" s="85"/>
      <c r="EO273" s="85"/>
      <c r="EP273" s="85"/>
      <c r="EQ273" s="85"/>
      <c r="ER273" s="85"/>
      <c r="ES273" s="85"/>
      <c r="ET273" s="85"/>
      <c r="EU273" s="85"/>
      <c r="EV273" s="85"/>
      <c r="EW273" s="85"/>
      <c r="EX273" s="85"/>
      <c r="EY273" s="85"/>
      <c r="EZ273" s="85"/>
      <c r="FA273" s="85"/>
      <c r="FB273" s="85"/>
      <c r="FC273" s="85"/>
    </row>
    <row r="274" spans="25:159" x14ac:dyDescent="0.2"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  <c r="DN274" s="85"/>
      <c r="DO274" s="85"/>
      <c r="DP274" s="85"/>
      <c r="DQ274" s="85"/>
      <c r="DR274" s="85"/>
      <c r="DS274" s="85"/>
      <c r="DT274" s="85"/>
      <c r="DU274" s="85"/>
      <c r="DV274" s="85"/>
      <c r="DW274" s="85"/>
      <c r="DX274" s="85"/>
      <c r="DY274" s="85"/>
      <c r="DZ274" s="85"/>
      <c r="EA274" s="85"/>
      <c r="EB274" s="85"/>
      <c r="EC274" s="85"/>
      <c r="ED274" s="85"/>
      <c r="EE274" s="85"/>
      <c r="EF274" s="85"/>
      <c r="EG274" s="85"/>
      <c r="EH274" s="85"/>
      <c r="EI274" s="85"/>
      <c r="EJ274" s="85"/>
      <c r="EK274" s="85"/>
      <c r="EL274" s="85"/>
      <c r="EM274" s="85"/>
      <c r="EN274" s="85"/>
      <c r="EO274" s="85"/>
      <c r="EP274" s="85"/>
      <c r="EQ274" s="85"/>
      <c r="ER274" s="85"/>
      <c r="ES274" s="85"/>
      <c r="ET274" s="85"/>
      <c r="EU274" s="85"/>
      <c r="EV274" s="85"/>
      <c r="EW274" s="85"/>
      <c r="EX274" s="85"/>
      <c r="EY274" s="85"/>
      <c r="EZ274" s="85"/>
      <c r="FA274" s="85"/>
      <c r="FB274" s="85"/>
      <c r="FC274" s="85"/>
    </row>
    <row r="275" spans="25:159" x14ac:dyDescent="0.2"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  <c r="DN275" s="85"/>
      <c r="DO275" s="85"/>
      <c r="DP275" s="85"/>
      <c r="DQ275" s="85"/>
      <c r="DR275" s="85"/>
      <c r="DS275" s="85"/>
      <c r="DT275" s="85"/>
      <c r="DU275" s="85"/>
      <c r="DV275" s="85"/>
      <c r="DW275" s="85"/>
      <c r="DX275" s="85"/>
      <c r="DY275" s="85"/>
      <c r="DZ275" s="85"/>
      <c r="EA275" s="85"/>
      <c r="EB275" s="85"/>
      <c r="EC275" s="85"/>
      <c r="ED275" s="85"/>
      <c r="EE275" s="85"/>
      <c r="EF275" s="85"/>
      <c r="EG275" s="85"/>
      <c r="EH275" s="85"/>
      <c r="EI275" s="85"/>
      <c r="EJ275" s="85"/>
      <c r="EK275" s="85"/>
      <c r="EL275" s="85"/>
      <c r="EM275" s="85"/>
      <c r="EN275" s="85"/>
      <c r="EO275" s="85"/>
      <c r="EP275" s="85"/>
      <c r="EQ275" s="85"/>
      <c r="ER275" s="85"/>
      <c r="ES275" s="85"/>
      <c r="ET275" s="85"/>
      <c r="EU275" s="85"/>
      <c r="EV275" s="85"/>
      <c r="EW275" s="85"/>
      <c r="EX275" s="85"/>
      <c r="EY275" s="85"/>
      <c r="EZ275" s="85"/>
      <c r="FA275" s="85"/>
      <c r="FB275" s="85"/>
      <c r="FC275" s="85"/>
    </row>
    <row r="276" spans="25:159" x14ac:dyDescent="0.2"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  <c r="DN276" s="85"/>
      <c r="DO276" s="85"/>
      <c r="DP276" s="85"/>
      <c r="DQ276" s="85"/>
      <c r="DR276" s="85"/>
      <c r="DS276" s="85"/>
      <c r="DT276" s="85"/>
      <c r="DU276" s="85"/>
      <c r="DV276" s="85"/>
      <c r="DW276" s="85"/>
      <c r="DX276" s="85"/>
      <c r="DY276" s="85"/>
      <c r="DZ276" s="85"/>
      <c r="EA276" s="85"/>
      <c r="EB276" s="85"/>
      <c r="EC276" s="85"/>
      <c r="ED276" s="85"/>
      <c r="EE276" s="85"/>
      <c r="EF276" s="85"/>
      <c r="EG276" s="85"/>
      <c r="EH276" s="85"/>
      <c r="EI276" s="85"/>
      <c r="EJ276" s="85"/>
      <c r="EK276" s="85"/>
      <c r="EL276" s="85"/>
      <c r="EM276" s="85"/>
      <c r="EN276" s="85"/>
      <c r="EO276" s="85"/>
      <c r="EP276" s="85"/>
      <c r="EQ276" s="85"/>
      <c r="ER276" s="85"/>
      <c r="ES276" s="85"/>
      <c r="ET276" s="85"/>
      <c r="EU276" s="85"/>
      <c r="EV276" s="85"/>
      <c r="EW276" s="85"/>
      <c r="EX276" s="85"/>
      <c r="EY276" s="85"/>
      <c r="EZ276" s="85"/>
      <c r="FA276" s="85"/>
      <c r="FB276" s="85"/>
      <c r="FC276" s="85"/>
    </row>
    <row r="277" spans="25:159" x14ac:dyDescent="0.2"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5"/>
      <c r="DM277" s="85"/>
      <c r="DN277" s="85"/>
      <c r="DO277" s="85"/>
      <c r="DP277" s="85"/>
      <c r="DQ277" s="85"/>
      <c r="DR277" s="85"/>
      <c r="DS277" s="85"/>
      <c r="DT277" s="85"/>
      <c r="DU277" s="85"/>
      <c r="DV277" s="85"/>
      <c r="DW277" s="85"/>
      <c r="DX277" s="85"/>
      <c r="DY277" s="85"/>
      <c r="DZ277" s="85"/>
      <c r="EA277" s="85"/>
      <c r="EB277" s="85"/>
      <c r="EC277" s="85"/>
      <c r="ED277" s="85"/>
      <c r="EE277" s="85"/>
      <c r="EF277" s="85"/>
      <c r="EG277" s="85"/>
      <c r="EH277" s="85"/>
      <c r="EI277" s="85"/>
      <c r="EJ277" s="85"/>
      <c r="EK277" s="85"/>
      <c r="EL277" s="85"/>
      <c r="EM277" s="85"/>
      <c r="EN277" s="85"/>
      <c r="EO277" s="85"/>
      <c r="EP277" s="85"/>
      <c r="EQ277" s="85"/>
      <c r="ER277" s="85"/>
      <c r="ES277" s="85"/>
      <c r="ET277" s="85"/>
      <c r="EU277" s="85"/>
      <c r="EV277" s="85"/>
      <c r="EW277" s="85"/>
      <c r="EX277" s="85"/>
      <c r="EY277" s="85"/>
      <c r="EZ277" s="85"/>
      <c r="FA277" s="85"/>
      <c r="FB277" s="85"/>
      <c r="FC277" s="85"/>
    </row>
    <row r="278" spans="25:159" x14ac:dyDescent="0.2"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  <c r="DN278" s="85"/>
      <c r="DO278" s="85"/>
      <c r="DP278" s="85"/>
      <c r="DQ278" s="85"/>
      <c r="DR278" s="85"/>
      <c r="DS278" s="85"/>
      <c r="DT278" s="85"/>
      <c r="DU278" s="85"/>
      <c r="DV278" s="85"/>
      <c r="DW278" s="85"/>
      <c r="DX278" s="85"/>
      <c r="DY278" s="85"/>
      <c r="DZ278" s="85"/>
      <c r="EA278" s="85"/>
      <c r="EB278" s="85"/>
      <c r="EC278" s="85"/>
      <c r="ED278" s="85"/>
      <c r="EE278" s="85"/>
      <c r="EF278" s="85"/>
      <c r="EG278" s="85"/>
      <c r="EH278" s="85"/>
      <c r="EI278" s="85"/>
      <c r="EJ278" s="85"/>
      <c r="EK278" s="85"/>
      <c r="EL278" s="85"/>
      <c r="EM278" s="85"/>
      <c r="EN278" s="85"/>
      <c r="EO278" s="85"/>
      <c r="EP278" s="85"/>
      <c r="EQ278" s="85"/>
      <c r="ER278" s="85"/>
      <c r="ES278" s="85"/>
      <c r="ET278" s="85"/>
      <c r="EU278" s="85"/>
      <c r="EV278" s="85"/>
      <c r="EW278" s="85"/>
      <c r="EX278" s="85"/>
      <c r="EY278" s="85"/>
      <c r="EZ278" s="85"/>
      <c r="FA278" s="85"/>
      <c r="FB278" s="85"/>
      <c r="FC278" s="85"/>
    </row>
    <row r="279" spans="25:159" x14ac:dyDescent="0.2"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  <c r="DN279" s="85"/>
      <c r="DO279" s="85"/>
      <c r="DP279" s="85"/>
      <c r="DQ279" s="85"/>
      <c r="DR279" s="85"/>
      <c r="DS279" s="85"/>
      <c r="DT279" s="85"/>
      <c r="DU279" s="85"/>
      <c r="DV279" s="85"/>
      <c r="DW279" s="85"/>
      <c r="DX279" s="85"/>
      <c r="DY279" s="85"/>
      <c r="DZ279" s="85"/>
      <c r="EA279" s="85"/>
      <c r="EB279" s="85"/>
      <c r="EC279" s="85"/>
      <c r="ED279" s="85"/>
      <c r="EE279" s="85"/>
      <c r="EF279" s="85"/>
      <c r="EG279" s="85"/>
      <c r="EH279" s="85"/>
      <c r="EI279" s="85"/>
      <c r="EJ279" s="85"/>
      <c r="EK279" s="85"/>
      <c r="EL279" s="85"/>
      <c r="EM279" s="85"/>
      <c r="EN279" s="85"/>
      <c r="EO279" s="85"/>
      <c r="EP279" s="85"/>
      <c r="EQ279" s="85"/>
      <c r="ER279" s="85"/>
      <c r="ES279" s="85"/>
      <c r="ET279" s="85"/>
      <c r="EU279" s="85"/>
      <c r="EV279" s="85"/>
      <c r="EW279" s="85"/>
      <c r="EX279" s="85"/>
      <c r="EY279" s="85"/>
      <c r="EZ279" s="85"/>
      <c r="FA279" s="85"/>
      <c r="FB279" s="85"/>
      <c r="FC279" s="85"/>
    </row>
    <row r="280" spans="25:159" x14ac:dyDescent="0.2"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  <c r="DN280" s="85"/>
      <c r="DO280" s="85"/>
      <c r="DP280" s="85"/>
      <c r="DQ280" s="85"/>
      <c r="DR280" s="85"/>
      <c r="DS280" s="85"/>
      <c r="DT280" s="85"/>
      <c r="DU280" s="85"/>
      <c r="DV280" s="85"/>
      <c r="DW280" s="85"/>
      <c r="DX280" s="85"/>
      <c r="DY280" s="85"/>
      <c r="DZ280" s="85"/>
      <c r="EA280" s="85"/>
      <c r="EB280" s="85"/>
      <c r="EC280" s="85"/>
      <c r="ED280" s="85"/>
      <c r="EE280" s="85"/>
      <c r="EF280" s="85"/>
      <c r="EG280" s="85"/>
      <c r="EH280" s="85"/>
      <c r="EI280" s="85"/>
      <c r="EJ280" s="85"/>
      <c r="EK280" s="85"/>
      <c r="EL280" s="85"/>
      <c r="EM280" s="85"/>
      <c r="EN280" s="85"/>
      <c r="EO280" s="85"/>
      <c r="EP280" s="85"/>
      <c r="EQ280" s="85"/>
      <c r="ER280" s="85"/>
      <c r="ES280" s="85"/>
      <c r="ET280" s="85"/>
      <c r="EU280" s="85"/>
      <c r="EV280" s="85"/>
      <c r="EW280" s="85"/>
      <c r="EX280" s="85"/>
      <c r="EY280" s="85"/>
      <c r="EZ280" s="85"/>
      <c r="FA280" s="85"/>
      <c r="FB280" s="85"/>
      <c r="FC280" s="85"/>
    </row>
    <row r="281" spans="25:159" x14ac:dyDescent="0.2"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  <c r="DN281" s="85"/>
      <c r="DO281" s="85"/>
      <c r="DP281" s="85"/>
      <c r="DQ281" s="85"/>
      <c r="DR281" s="85"/>
      <c r="DS281" s="85"/>
      <c r="DT281" s="85"/>
      <c r="DU281" s="85"/>
      <c r="DV281" s="85"/>
      <c r="DW281" s="85"/>
      <c r="DX281" s="85"/>
      <c r="DY281" s="85"/>
      <c r="DZ281" s="85"/>
      <c r="EA281" s="85"/>
      <c r="EB281" s="85"/>
      <c r="EC281" s="85"/>
      <c r="ED281" s="85"/>
      <c r="EE281" s="85"/>
      <c r="EF281" s="85"/>
      <c r="EG281" s="85"/>
      <c r="EH281" s="85"/>
      <c r="EI281" s="85"/>
      <c r="EJ281" s="85"/>
      <c r="EK281" s="85"/>
      <c r="EL281" s="85"/>
      <c r="EM281" s="85"/>
      <c r="EN281" s="85"/>
      <c r="EO281" s="85"/>
      <c r="EP281" s="85"/>
      <c r="EQ281" s="85"/>
      <c r="ER281" s="85"/>
      <c r="ES281" s="85"/>
      <c r="ET281" s="85"/>
      <c r="EU281" s="85"/>
      <c r="EV281" s="85"/>
      <c r="EW281" s="85"/>
      <c r="EX281" s="85"/>
      <c r="EY281" s="85"/>
      <c r="EZ281" s="85"/>
      <c r="FA281" s="85"/>
      <c r="FB281" s="85"/>
      <c r="FC281" s="85"/>
    </row>
    <row r="282" spans="25:159" x14ac:dyDescent="0.2"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  <c r="DN282" s="85"/>
      <c r="DO282" s="85"/>
      <c r="DP282" s="85"/>
      <c r="DQ282" s="85"/>
      <c r="DR282" s="85"/>
      <c r="DS282" s="85"/>
      <c r="DT282" s="85"/>
      <c r="DU282" s="85"/>
      <c r="DV282" s="85"/>
      <c r="DW282" s="85"/>
      <c r="DX282" s="85"/>
      <c r="DY282" s="85"/>
      <c r="DZ282" s="85"/>
      <c r="EA282" s="85"/>
      <c r="EB282" s="85"/>
      <c r="EC282" s="85"/>
      <c r="ED282" s="85"/>
      <c r="EE282" s="85"/>
      <c r="EF282" s="85"/>
      <c r="EG282" s="85"/>
      <c r="EH282" s="85"/>
      <c r="EI282" s="85"/>
      <c r="EJ282" s="85"/>
      <c r="EK282" s="85"/>
      <c r="EL282" s="85"/>
      <c r="EM282" s="85"/>
      <c r="EN282" s="85"/>
      <c r="EO282" s="85"/>
      <c r="EP282" s="85"/>
      <c r="EQ282" s="85"/>
      <c r="ER282" s="85"/>
      <c r="ES282" s="85"/>
      <c r="ET282" s="85"/>
      <c r="EU282" s="85"/>
      <c r="EV282" s="85"/>
      <c r="EW282" s="85"/>
      <c r="EX282" s="85"/>
      <c r="EY282" s="85"/>
      <c r="EZ282" s="85"/>
      <c r="FA282" s="85"/>
      <c r="FB282" s="85"/>
      <c r="FC282" s="85"/>
    </row>
    <row r="283" spans="25:159" x14ac:dyDescent="0.2"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  <c r="DN283" s="85"/>
      <c r="DO283" s="85"/>
      <c r="DP283" s="85"/>
      <c r="DQ283" s="85"/>
      <c r="DR283" s="85"/>
      <c r="DS283" s="85"/>
      <c r="DT283" s="85"/>
      <c r="DU283" s="85"/>
      <c r="DV283" s="85"/>
      <c r="DW283" s="85"/>
      <c r="DX283" s="85"/>
      <c r="DY283" s="85"/>
      <c r="DZ283" s="85"/>
      <c r="EA283" s="85"/>
      <c r="EB283" s="85"/>
      <c r="EC283" s="85"/>
      <c r="ED283" s="85"/>
      <c r="EE283" s="85"/>
      <c r="EF283" s="85"/>
      <c r="EG283" s="85"/>
      <c r="EH283" s="85"/>
      <c r="EI283" s="85"/>
      <c r="EJ283" s="85"/>
      <c r="EK283" s="85"/>
      <c r="EL283" s="85"/>
      <c r="EM283" s="85"/>
      <c r="EN283" s="85"/>
      <c r="EO283" s="85"/>
      <c r="EP283" s="85"/>
      <c r="EQ283" s="85"/>
      <c r="ER283" s="85"/>
      <c r="ES283" s="85"/>
      <c r="ET283" s="85"/>
      <c r="EU283" s="85"/>
      <c r="EV283" s="85"/>
      <c r="EW283" s="85"/>
      <c r="EX283" s="85"/>
      <c r="EY283" s="85"/>
      <c r="EZ283" s="85"/>
      <c r="FA283" s="85"/>
      <c r="FB283" s="85"/>
      <c r="FC283" s="85"/>
    </row>
    <row r="284" spans="25:159" x14ac:dyDescent="0.2"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  <c r="DN284" s="85"/>
      <c r="DO284" s="85"/>
      <c r="DP284" s="85"/>
      <c r="DQ284" s="85"/>
      <c r="DR284" s="85"/>
      <c r="DS284" s="85"/>
      <c r="DT284" s="85"/>
      <c r="DU284" s="85"/>
      <c r="DV284" s="85"/>
      <c r="DW284" s="85"/>
      <c r="DX284" s="85"/>
      <c r="DY284" s="85"/>
      <c r="DZ284" s="85"/>
      <c r="EA284" s="85"/>
      <c r="EB284" s="85"/>
      <c r="EC284" s="85"/>
      <c r="ED284" s="85"/>
      <c r="EE284" s="85"/>
      <c r="EF284" s="85"/>
      <c r="EG284" s="85"/>
      <c r="EH284" s="85"/>
      <c r="EI284" s="85"/>
      <c r="EJ284" s="85"/>
      <c r="EK284" s="85"/>
      <c r="EL284" s="85"/>
      <c r="EM284" s="85"/>
      <c r="EN284" s="85"/>
      <c r="EO284" s="85"/>
      <c r="EP284" s="85"/>
      <c r="EQ284" s="85"/>
      <c r="ER284" s="85"/>
      <c r="ES284" s="85"/>
      <c r="ET284" s="85"/>
      <c r="EU284" s="85"/>
      <c r="EV284" s="85"/>
      <c r="EW284" s="85"/>
      <c r="EX284" s="85"/>
      <c r="EY284" s="85"/>
      <c r="EZ284" s="85"/>
      <c r="FA284" s="85"/>
      <c r="FB284" s="85"/>
      <c r="FC284" s="85"/>
    </row>
    <row r="285" spans="25:159" x14ac:dyDescent="0.2"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  <c r="DV285" s="85"/>
      <c r="DW285" s="85"/>
      <c r="DX285" s="85"/>
      <c r="DY285" s="85"/>
      <c r="DZ285" s="85"/>
      <c r="EA285" s="85"/>
      <c r="EB285" s="85"/>
      <c r="EC285" s="85"/>
      <c r="ED285" s="85"/>
      <c r="EE285" s="85"/>
      <c r="EF285" s="85"/>
      <c r="EG285" s="85"/>
      <c r="EH285" s="85"/>
      <c r="EI285" s="85"/>
      <c r="EJ285" s="85"/>
      <c r="EK285" s="85"/>
      <c r="EL285" s="85"/>
      <c r="EM285" s="85"/>
      <c r="EN285" s="85"/>
      <c r="EO285" s="85"/>
      <c r="EP285" s="85"/>
      <c r="EQ285" s="85"/>
      <c r="ER285" s="85"/>
      <c r="ES285" s="85"/>
      <c r="ET285" s="85"/>
      <c r="EU285" s="85"/>
      <c r="EV285" s="85"/>
      <c r="EW285" s="85"/>
      <c r="EX285" s="85"/>
      <c r="EY285" s="85"/>
      <c r="EZ285" s="85"/>
      <c r="FA285" s="85"/>
      <c r="FB285" s="85"/>
      <c r="FC285" s="85"/>
    </row>
    <row r="286" spans="25:159" x14ac:dyDescent="0.2"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  <c r="DV286" s="85"/>
      <c r="DW286" s="85"/>
      <c r="DX286" s="85"/>
      <c r="DY286" s="85"/>
      <c r="DZ286" s="85"/>
      <c r="EA286" s="85"/>
      <c r="EB286" s="85"/>
      <c r="EC286" s="85"/>
      <c r="ED286" s="85"/>
      <c r="EE286" s="85"/>
      <c r="EF286" s="85"/>
      <c r="EG286" s="85"/>
      <c r="EH286" s="85"/>
      <c r="EI286" s="85"/>
      <c r="EJ286" s="85"/>
      <c r="EK286" s="85"/>
      <c r="EL286" s="85"/>
      <c r="EM286" s="85"/>
      <c r="EN286" s="85"/>
      <c r="EO286" s="85"/>
      <c r="EP286" s="85"/>
      <c r="EQ286" s="85"/>
      <c r="ER286" s="85"/>
      <c r="ES286" s="85"/>
      <c r="ET286" s="85"/>
      <c r="EU286" s="85"/>
      <c r="EV286" s="85"/>
      <c r="EW286" s="85"/>
      <c r="EX286" s="85"/>
      <c r="EY286" s="85"/>
      <c r="EZ286" s="85"/>
      <c r="FA286" s="85"/>
      <c r="FB286" s="85"/>
      <c r="FC286" s="85"/>
    </row>
    <row r="287" spans="25:159" x14ac:dyDescent="0.2"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  <c r="DV287" s="85"/>
      <c r="DW287" s="85"/>
      <c r="DX287" s="85"/>
      <c r="DY287" s="85"/>
      <c r="DZ287" s="85"/>
      <c r="EA287" s="85"/>
      <c r="EB287" s="85"/>
      <c r="EC287" s="85"/>
      <c r="ED287" s="85"/>
      <c r="EE287" s="85"/>
      <c r="EF287" s="85"/>
      <c r="EG287" s="85"/>
      <c r="EH287" s="85"/>
      <c r="EI287" s="85"/>
      <c r="EJ287" s="85"/>
      <c r="EK287" s="85"/>
      <c r="EL287" s="85"/>
      <c r="EM287" s="85"/>
      <c r="EN287" s="85"/>
      <c r="EO287" s="85"/>
      <c r="EP287" s="85"/>
      <c r="EQ287" s="85"/>
      <c r="ER287" s="85"/>
      <c r="ES287" s="85"/>
      <c r="ET287" s="85"/>
      <c r="EU287" s="85"/>
      <c r="EV287" s="85"/>
      <c r="EW287" s="85"/>
      <c r="EX287" s="85"/>
      <c r="EY287" s="85"/>
      <c r="EZ287" s="85"/>
      <c r="FA287" s="85"/>
      <c r="FB287" s="85"/>
      <c r="FC287" s="85"/>
    </row>
    <row r="288" spans="25:159" x14ac:dyDescent="0.2"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  <c r="DV288" s="85"/>
      <c r="DW288" s="85"/>
      <c r="DX288" s="85"/>
      <c r="DY288" s="85"/>
      <c r="DZ288" s="85"/>
      <c r="EA288" s="85"/>
      <c r="EB288" s="85"/>
      <c r="EC288" s="85"/>
      <c r="ED288" s="85"/>
      <c r="EE288" s="85"/>
      <c r="EF288" s="85"/>
      <c r="EG288" s="85"/>
      <c r="EH288" s="85"/>
      <c r="EI288" s="85"/>
      <c r="EJ288" s="85"/>
      <c r="EK288" s="85"/>
      <c r="EL288" s="85"/>
      <c r="EM288" s="85"/>
      <c r="EN288" s="85"/>
      <c r="EO288" s="85"/>
      <c r="EP288" s="85"/>
      <c r="EQ288" s="85"/>
      <c r="ER288" s="85"/>
      <c r="ES288" s="85"/>
      <c r="ET288" s="85"/>
      <c r="EU288" s="85"/>
      <c r="EV288" s="85"/>
      <c r="EW288" s="85"/>
      <c r="EX288" s="85"/>
      <c r="EY288" s="85"/>
      <c r="EZ288" s="85"/>
      <c r="FA288" s="85"/>
      <c r="FB288" s="85"/>
      <c r="FC288" s="85"/>
    </row>
    <row r="289" spans="25:159" x14ac:dyDescent="0.2"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85"/>
      <c r="DX289" s="85"/>
      <c r="DY289" s="85"/>
      <c r="DZ289" s="85"/>
      <c r="EA289" s="85"/>
      <c r="EB289" s="85"/>
      <c r="EC289" s="85"/>
      <c r="ED289" s="85"/>
      <c r="EE289" s="85"/>
      <c r="EF289" s="85"/>
      <c r="EG289" s="85"/>
      <c r="EH289" s="85"/>
      <c r="EI289" s="85"/>
      <c r="EJ289" s="85"/>
      <c r="EK289" s="85"/>
      <c r="EL289" s="85"/>
      <c r="EM289" s="85"/>
      <c r="EN289" s="85"/>
      <c r="EO289" s="85"/>
      <c r="EP289" s="85"/>
      <c r="EQ289" s="85"/>
      <c r="ER289" s="85"/>
      <c r="ES289" s="85"/>
      <c r="ET289" s="85"/>
      <c r="EU289" s="85"/>
      <c r="EV289" s="85"/>
      <c r="EW289" s="85"/>
      <c r="EX289" s="85"/>
      <c r="EY289" s="85"/>
      <c r="EZ289" s="85"/>
      <c r="FA289" s="85"/>
      <c r="FB289" s="85"/>
      <c r="FC289" s="85"/>
    </row>
    <row r="290" spans="25:159" x14ac:dyDescent="0.2"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85"/>
      <c r="DX290" s="85"/>
      <c r="DY290" s="85"/>
      <c r="DZ290" s="85"/>
      <c r="EA290" s="85"/>
      <c r="EB290" s="85"/>
      <c r="EC290" s="85"/>
      <c r="ED290" s="85"/>
      <c r="EE290" s="85"/>
      <c r="EF290" s="85"/>
      <c r="EG290" s="85"/>
      <c r="EH290" s="85"/>
      <c r="EI290" s="85"/>
      <c r="EJ290" s="85"/>
      <c r="EK290" s="85"/>
      <c r="EL290" s="85"/>
      <c r="EM290" s="85"/>
      <c r="EN290" s="85"/>
      <c r="EO290" s="85"/>
      <c r="EP290" s="85"/>
      <c r="EQ290" s="85"/>
      <c r="ER290" s="85"/>
      <c r="ES290" s="85"/>
      <c r="ET290" s="85"/>
      <c r="EU290" s="85"/>
      <c r="EV290" s="85"/>
      <c r="EW290" s="85"/>
      <c r="EX290" s="85"/>
      <c r="EY290" s="85"/>
      <c r="EZ290" s="85"/>
      <c r="FA290" s="85"/>
      <c r="FB290" s="85"/>
      <c r="FC290" s="85"/>
    </row>
    <row r="291" spans="25:159" x14ac:dyDescent="0.2"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85"/>
      <c r="DX291" s="85"/>
      <c r="DY291" s="85"/>
      <c r="DZ291" s="85"/>
      <c r="EA291" s="85"/>
      <c r="EB291" s="85"/>
      <c r="EC291" s="85"/>
      <c r="ED291" s="85"/>
      <c r="EE291" s="85"/>
      <c r="EF291" s="85"/>
      <c r="EG291" s="85"/>
      <c r="EH291" s="85"/>
      <c r="EI291" s="85"/>
      <c r="EJ291" s="85"/>
      <c r="EK291" s="85"/>
      <c r="EL291" s="85"/>
      <c r="EM291" s="85"/>
      <c r="EN291" s="85"/>
      <c r="EO291" s="85"/>
      <c r="EP291" s="85"/>
      <c r="EQ291" s="85"/>
      <c r="ER291" s="85"/>
      <c r="ES291" s="85"/>
      <c r="ET291" s="85"/>
      <c r="EU291" s="85"/>
      <c r="EV291" s="85"/>
      <c r="EW291" s="85"/>
      <c r="EX291" s="85"/>
      <c r="EY291" s="85"/>
      <c r="EZ291" s="85"/>
      <c r="FA291" s="85"/>
      <c r="FB291" s="85"/>
      <c r="FC291" s="85"/>
    </row>
    <row r="292" spans="25:159" x14ac:dyDescent="0.2"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85"/>
      <c r="DX292" s="85"/>
      <c r="DY292" s="85"/>
      <c r="DZ292" s="85"/>
      <c r="EA292" s="85"/>
      <c r="EB292" s="85"/>
      <c r="EC292" s="85"/>
      <c r="ED292" s="85"/>
      <c r="EE292" s="85"/>
      <c r="EF292" s="85"/>
      <c r="EG292" s="85"/>
      <c r="EH292" s="85"/>
      <c r="EI292" s="85"/>
      <c r="EJ292" s="85"/>
      <c r="EK292" s="85"/>
      <c r="EL292" s="85"/>
      <c r="EM292" s="85"/>
      <c r="EN292" s="85"/>
      <c r="EO292" s="85"/>
      <c r="EP292" s="85"/>
      <c r="EQ292" s="85"/>
      <c r="ER292" s="85"/>
      <c r="ES292" s="85"/>
      <c r="ET292" s="85"/>
      <c r="EU292" s="85"/>
      <c r="EV292" s="85"/>
      <c r="EW292" s="85"/>
      <c r="EX292" s="85"/>
      <c r="EY292" s="85"/>
      <c r="EZ292" s="85"/>
      <c r="FA292" s="85"/>
      <c r="FB292" s="85"/>
      <c r="FC292" s="85"/>
    </row>
    <row r="293" spans="25:159" x14ac:dyDescent="0.2"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85"/>
      <c r="DX293" s="85"/>
      <c r="DY293" s="85"/>
      <c r="DZ293" s="85"/>
      <c r="EA293" s="85"/>
      <c r="EB293" s="85"/>
      <c r="EC293" s="85"/>
      <c r="ED293" s="85"/>
      <c r="EE293" s="85"/>
      <c r="EF293" s="85"/>
      <c r="EG293" s="85"/>
      <c r="EH293" s="85"/>
      <c r="EI293" s="85"/>
      <c r="EJ293" s="85"/>
      <c r="EK293" s="85"/>
      <c r="EL293" s="85"/>
      <c r="EM293" s="85"/>
      <c r="EN293" s="85"/>
      <c r="EO293" s="85"/>
      <c r="EP293" s="85"/>
      <c r="EQ293" s="85"/>
      <c r="ER293" s="85"/>
      <c r="ES293" s="85"/>
      <c r="ET293" s="85"/>
      <c r="EU293" s="85"/>
      <c r="EV293" s="85"/>
      <c r="EW293" s="85"/>
      <c r="EX293" s="85"/>
      <c r="EY293" s="85"/>
      <c r="EZ293" s="85"/>
      <c r="FA293" s="85"/>
      <c r="FB293" s="85"/>
      <c r="FC293" s="85"/>
    </row>
    <row r="294" spans="25:159" x14ac:dyDescent="0.2"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X294" s="85"/>
      <c r="DY294" s="85"/>
      <c r="DZ294" s="85"/>
      <c r="EA294" s="85"/>
      <c r="EB294" s="85"/>
      <c r="EC294" s="85"/>
      <c r="ED294" s="85"/>
      <c r="EE294" s="85"/>
      <c r="EF294" s="85"/>
      <c r="EG294" s="85"/>
      <c r="EH294" s="85"/>
      <c r="EI294" s="85"/>
      <c r="EJ294" s="85"/>
      <c r="EK294" s="85"/>
      <c r="EL294" s="85"/>
      <c r="EM294" s="85"/>
      <c r="EN294" s="85"/>
      <c r="EO294" s="85"/>
      <c r="EP294" s="85"/>
      <c r="EQ294" s="85"/>
      <c r="ER294" s="85"/>
      <c r="ES294" s="85"/>
      <c r="ET294" s="85"/>
      <c r="EU294" s="85"/>
      <c r="EV294" s="85"/>
      <c r="EW294" s="85"/>
      <c r="EX294" s="85"/>
      <c r="EY294" s="85"/>
      <c r="EZ294" s="85"/>
      <c r="FA294" s="85"/>
      <c r="FB294" s="85"/>
      <c r="FC294" s="85"/>
    </row>
    <row r="295" spans="25:159" x14ac:dyDescent="0.2"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  <c r="EE295" s="85"/>
      <c r="EF295" s="85"/>
      <c r="EG295" s="85"/>
      <c r="EH295" s="85"/>
      <c r="EI295" s="85"/>
      <c r="EJ295" s="85"/>
      <c r="EK295" s="85"/>
      <c r="EL295" s="85"/>
      <c r="EM295" s="85"/>
      <c r="EN295" s="85"/>
      <c r="EO295" s="85"/>
      <c r="EP295" s="85"/>
      <c r="EQ295" s="85"/>
      <c r="ER295" s="85"/>
      <c r="ES295" s="85"/>
      <c r="ET295" s="85"/>
      <c r="EU295" s="85"/>
      <c r="EV295" s="85"/>
      <c r="EW295" s="85"/>
      <c r="EX295" s="85"/>
      <c r="EY295" s="85"/>
      <c r="EZ295" s="85"/>
      <c r="FA295" s="85"/>
      <c r="FB295" s="85"/>
      <c r="FC295" s="85"/>
    </row>
    <row r="296" spans="25:159" x14ac:dyDescent="0.2"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85"/>
      <c r="DX296" s="85"/>
      <c r="DY296" s="85"/>
      <c r="DZ296" s="85"/>
      <c r="EA296" s="85"/>
      <c r="EB296" s="85"/>
      <c r="EC296" s="85"/>
      <c r="ED296" s="85"/>
      <c r="EE296" s="85"/>
      <c r="EF296" s="85"/>
      <c r="EG296" s="85"/>
      <c r="EH296" s="85"/>
      <c r="EI296" s="85"/>
      <c r="EJ296" s="85"/>
      <c r="EK296" s="85"/>
      <c r="EL296" s="85"/>
      <c r="EM296" s="85"/>
      <c r="EN296" s="85"/>
      <c r="EO296" s="85"/>
      <c r="EP296" s="85"/>
      <c r="EQ296" s="85"/>
      <c r="ER296" s="85"/>
      <c r="ES296" s="85"/>
      <c r="ET296" s="85"/>
      <c r="EU296" s="85"/>
      <c r="EV296" s="85"/>
      <c r="EW296" s="85"/>
      <c r="EX296" s="85"/>
      <c r="EY296" s="85"/>
      <c r="EZ296" s="85"/>
      <c r="FA296" s="85"/>
      <c r="FB296" s="85"/>
      <c r="FC296" s="85"/>
    </row>
    <row r="297" spans="25:159" x14ac:dyDescent="0.2"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85"/>
      <c r="DX297" s="85"/>
      <c r="DY297" s="85"/>
      <c r="DZ297" s="85"/>
      <c r="EA297" s="85"/>
      <c r="EB297" s="85"/>
      <c r="EC297" s="85"/>
      <c r="ED297" s="85"/>
      <c r="EE297" s="85"/>
      <c r="EF297" s="85"/>
      <c r="EG297" s="85"/>
      <c r="EH297" s="85"/>
      <c r="EI297" s="85"/>
      <c r="EJ297" s="85"/>
      <c r="EK297" s="85"/>
      <c r="EL297" s="85"/>
      <c r="EM297" s="85"/>
      <c r="EN297" s="85"/>
      <c r="EO297" s="85"/>
      <c r="EP297" s="85"/>
      <c r="EQ297" s="85"/>
      <c r="ER297" s="85"/>
      <c r="ES297" s="85"/>
      <c r="ET297" s="85"/>
      <c r="EU297" s="85"/>
      <c r="EV297" s="85"/>
      <c r="EW297" s="85"/>
      <c r="EX297" s="85"/>
      <c r="EY297" s="85"/>
      <c r="EZ297" s="85"/>
      <c r="FA297" s="85"/>
      <c r="FB297" s="85"/>
      <c r="FC297" s="85"/>
    </row>
    <row r="298" spans="25:159" x14ac:dyDescent="0.2"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  <c r="EE298" s="85"/>
      <c r="EF298" s="85"/>
      <c r="EG298" s="85"/>
      <c r="EH298" s="85"/>
      <c r="EI298" s="85"/>
      <c r="EJ298" s="85"/>
      <c r="EK298" s="85"/>
      <c r="EL298" s="85"/>
      <c r="EM298" s="85"/>
      <c r="EN298" s="85"/>
      <c r="EO298" s="85"/>
      <c r="EP298" s="85"/>
      <c r="EQ298" s="85"/>
      <c r="ER298" s="85"/>
      <c r="ES298" s="85"/>
      <c r="ET298" s="85"/>
      <c r="EU298" s="85"/>
      <c r="EV298" s="85"/>
      <c r="EW298" s="85"/>
      <c r="EX298" s="85"/>
      <c r="EY298" s="85"/>
      <c r="EZ298" s="85"/>
      <c r="FA298" s="85"/>
      <c r="FB298" s="85"/>
      <c r="FC298" s="85"/>
    </row>
    <row r="299" spans="25:159" x14ac:dyDescent="0.2"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  <c r="DV299" s="85"/>
      <c r="DW299" s="85"/>
      <c r="DX299" s="85"/>
      <c r="DY299" s="85"/>
      <c r="DZ299" s="85"/>
      <c r="EA299" s="85"/>
      <c r="EB299" s="85"/>
      <c r="EC299" s="85"/>
      <c r="ED299" s="85"/>
      <c r="EE299" s="85"/>
      <c r="EF299" s="85"/>
      <c r="EG299" s="85"/>
      <c r="EH299" s="85"/>
      <c r="EI299" s="85"/>
      <c r="EJ299" s="85"/>
      <c r="EK299" s="85"/>
      <c r="EL299" s="85"/>
      <c r="EM299" s="85"/>
      <c r="EN299" s="85"/>
      <c r="EO299" s="85"/>
      <c r="EP299" s="85"/>
      <c r="EQ299" s="85"/>
      <c r="ER299" s="85"/>
      <c r="ES299" s="85"/>
      <c r="ET299" s="85"/>
      <c r="EU299" s="85"/>
      <c r="EV299" s="85"/>
      <c r="EW299" s="85"/>
      <c r="EX299" s="85"/>
      <c r="EY299" s="85"/>
      <c r="EZ299" s="85"/>
      <c r="FA299" s="85"/>
      <c r="FB299" s="85"/>
      <c r="FC299" s="85"/>
    </row>
    <row r="300" spans="25:159" x14ac:dyDescent="0.2"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  <c r="DV300" s="85"/>
      <c r="DW300" s="85"/>
      <c r="DX300" s="85"/>
      <c r="DY300" s="85"/>
      <c r="DZ300" s="85"/>
      <c r="EA300" s="85"/>
      <c r="EB300" s="85"/>
      <c r="EC300" s="85"/>
      <c r="ED300" s="85"/>
      <c r="EE300" s="85"/>
      <c r="EF300" s="85"/>
      <c r="EG300" s="85"/>
      <c r="EH300" s="85"/>
      <c r="EI300" s="85"/>
      <c r="EJ300" s="85"/>
      <c r="EK300" s="85"/>
      <c r="EL300" s="85"/>
      <c r="EM300" s="85"/>
      <c r="EN300" s="85"/>
      <c r="EO300" s="85"/>
      <c r="EP300" s="85"/>
      <c r="EQ300" s="85"/>
      <c r="ER300" s="85"/>
      <c r="ES300" s="85"/>
      <c r="ET300" s="85"/>
      <c r="EU300" s="85"/>
      <c r="EV300" s="85"/>
      <c r="EW300" s="85"/>
      <c r="EX300" s="85"/>
      <c r="EY300" s="85"/>
      <c r="EZ300" s="85"/>
      <c r="FA300" s="85"/>
      <c r="FB300" s="85"/>
      <c r="FC300" s="85"/>
    </row>
    <row r="301" spans="25:159" x14ac:dyDescent="0.2"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  <c r="DV301" s="85"/>
      <c r="DW301" s="85"/>
      <c r="DX301" s="85"/>
      <c r="DY301" s="85"/>
      <c r="DZ301" s="85"/>
      <c r="EA301" s="85"/>
      <c r="EB301" s="85"/>
      <c r="EC301" s="85"/>
      <c r="ED301" s="85"/>
      <c r="EE301" s="85"/>
      <c r="EF301" s="85"/>
      <c r="EG301" s="85"/>
      <c r="EH301" s="85"/>
      <c r="EI301" s="85"/>
      <c r="EJ301" s="85"/>
      <c r="EK301" s="85"/>
      <c r="EL301" s="85"/>
      <c r="EM301" s="85"/>
      <c r="EN301" s="85"/>
      <c r="EO301" s="85"/>
      <c r="EP301" s="85"/>
      <c r="EQ301" s="85"/>
      <c r="ER301" s="85"/>
      <c r="ES301" s="85"/>
      <c r="ET301" s="85"/>
      <c r="EU301" s="85"/>
      <c r="EV301" s="85"/>
      <c r="EW301" s="85"/>
      <c r="EX301" s="85"/>
      <c r="EY301" s="85"/>
      <c r="EZ301" s="85"/>
      <c r="FA301" s="85"/>
      <c r="FB301" s="85"/>
      <c r="FC301" s="85"/>
    </row>
    <row r="302" spans="25:159" x14ac:dyDescent="0.2"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  <c r="DV302" s="85"/>
      <c r="DW302" s="85"/>
      <c r="DX302" s="85"/>
      <c r="DY302" s="85"/>
      <c r="DZ302" s="85"/>
      <c r="EA302" s="85"/>
      <c r="EB302" s="85"/>
      <c r="EC302" s="85"/>
      <c r="ED302" s="85"/>
      <c r="EE302" s="85"/>
      <c r="EF302" s="85"/>
      <c r="EG302" s="85"/>
      <c r="EH302" s="85"/>
      <c r="EI302" s="85"/>
      <c r="EJ302" s="85"/>
      <c r="EK302" s="85"/>
      <c r="EL302" s="85"/>
      <c r="EM302" s="85"/>
      <c r="EN302" s="85"/>
      <c r="EO302" s="85"/>
      <c r="EP302" s="85"/>
      <c r="EQ302" s="85"/>
      <c r="ER302" s="85"/>
      <c r="ES302" s="85"/>
      <c r="ET302" s="85"/>
      <c r="EU302" s="85"/>
      <c r="EV302" s="85"/>
      <c r="EW302" s="85"/>
      <c r="EX302" s="85"/>
      <c r="EY302" s="85"/>
      <c r="EZ302" s="85"/>
      <c r="FA302" s="85"/>
      <c r="FB302" s="85"/>
      <c r="FC302" s="85"/>
    </row>
    <row r="303" spans="25:159" x14ac:dyDescent="0.2"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  <c r="DV303" s="85"/>
      <c r="DW303" s="85"/>
      <c r="DX303" s="85"/>
      <c r="DY303" s="85"/>
      <c r="DZ303" s="85"/>
      <c r="EA303" s="85"/>
      <c r="EB303" s="85"/>
      <c r="EC303" s="85"/>
      <c r="ED303" s="85"/>
      <c r="EE303" s="85"/>
      <c r="EF303" s="85"/>
      <c r="EG303" s="85"/>
      <c r="EH303" s="85"/>
      <c r="EI303" s="85"/>
      <c r="EJ303" s="85"/>
      <c r="EK303" s="85"/>
      <c r="EL303" s="85"/>
      <c r="EM303" s="85"/>
      <c r="EN303" s="85"/>
      <c r="EO303" s="85"/>
      <c r="EP303" s="85"/>
      <c r="EQ303" s="85"/>
      <c r="ER303" s="85"/>
      <c r="ES303" s="85"/>
      <c r="ET303" s="85"/>
      <c r="EU303" s="85"/>
      <c r="EV303" s="85"/>
      <c r="EW303" s="85"/>
      <c r="EX303" s="85"/>
      <c r="EY303" s="85"/>
      <c r="EZ303" s="85"/>
      <c r="FA303" s="85"/>
      <c r="FB303" s="85"/>
      <c r="FC303" s="85"/>
    </row>
    <row r="304" spans="25:159" x14ac:dyDescent="0.2"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85"/>
      <c r="DX304" s="85"/>
      <c r="DY304" s="85"/>
      <c r="DZ304" s="85"/>
      <c r="EA304" s="85"/>
      <c r="EB304" s="85"/>
      <c r="EC304" s="85"/>
      <c r="ED304" s="85"/>
      <c r="EE304" s="85"/>
      <c r="EF304" s="85"/>
      <c r="EG304" s="85"/>
      <c r="EH304" s="85"/>
      <c r="EI304" s="85"/>
      <c r="EJ304" s="85"/>
      <c r="EK304" s="85"/>
      <c r="EL304" s="85"/>
      <c r="EM304" s="85"/>
      <c r="EN304" s="85"/>
      <c r="EO304" s="85"/>
      <c r="EP304" s="85"/>
      <c r="EQ304" s="85"/>
      <c r="ER304" s="85"/>
      <c r="ES304" s="85"/>
      <c r="ET304" s="85"/>
      <c r="EU304" s="85"/>
      <c r="EV304" s="85"/>
      <c r="EW304" s="85"/>
      <c r="EX304" s="85"/>
      <c r="EY304" s="85"/>
      <c r="EZ304" s="85"/>
      <c r="FA304" s="85"/>
      <c r="FB304" s="85"/>
      <c r="FC304" s="85"/>
    </row>
    <row r="305" spans="25:159" x14ac:dyDescent="0.2"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  <c r="DV305" s="85"/>
      <c r="DW305" s="85"/>
      <c r="DX305" s="85"/>
      <c r="DY305" s="85"/>
      <c r="DZ305" s="85"/>
      <c r="EA305" s="85"/>
      <c r="EB305" s="85"/>
      <c r="EC305" s="85"/>
      <c r="ED305" s="85"/>
      <c r="EE305" s="85"/>
      <c r="EF305" s="85"/>
      <c r="EG305" s="85"/>
      <c r="EH305" s="85"/>
      <c r="EI305" s="85"/>
      <c r="EJ305" s="85"/>
      <c r="EK305" s="85"/>
      <c r="EL305" s="85"/>
      <c r="EM305" s="85"/>
      <c r="EN305" s="85"/>
      <c r="EO305" s="85"/>
      <c r="EP305" s="85"/>
      <c r="EQ305" s="85"/>
      <c r="ER305" s="85"/>
      <c r="ES305" s="85"/>
      <c r="ET305" s="85"/>
      <c r="EU305" s="85"/>
      <c r="EV305" s="85"/>
      <c r="EW305" s="85"/>
      <c r="EX305" s="85"/>
      <c r="EY305" s="85"/>
      <c r="EZ305" s="85"/>
      <c r="FA305" s="85"/>
      <c r="FB305" s="85"/>
      <c r="FC305" s="85"/>
    </row>
    <row r="306" spans="25:159" x14ac:dyDescent="0.2"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  <c r="DV306" s="85"/>
      <c r="DW306" s="85"/>
      <c r="DX306" s="85"/>
      <c r="DY306" s="85"/>
      <c r="DZ306" s="85"/>
      <c r="EA306" s="85"/>
      <c r="EB306" s="85"/>
      <c r="EC306" s="85"/>
      <c r="ED306" s="85"/>
      <c r="EE306" s="85"/>
      <c r="EF306" s="85"/>
      <c r="EG306" s="85"/>
      <c r="EH306" s="85"/>
      <c r="EI306" s="85"/>
      <c r="EJ306" s="85"/>
      <c r="EK306" s="85"/>
      <c r="EL306" s="85"/>
      <c r="EM306" s="85"/>
      <c r="EN306" s="85"/>
      <c r="EO306" s="85"/>
      <c r="EP306" s="85"/>
      <c r="EQ306" s="85"/>
      <c r="ER306" s="85"/>
      <c r="ES306" s="85"/>
      <c r="ET306" s="85"/>
      <c r="EU306" s="85"/>
      <c r="EV306" s="85"/>
      <c r="EW306" s="85"/>
      <c r="EX306" s="85"/>
      <c r="EY306" s="85"/>
      <c r="EZ306" s="85"/>
      <c r="FA306" s="85"/>
      <c r="FB306" s="85"/>
      <c r="FC306" s="85"/>
    </row>
    <row r="307" spans="25:159" x14ac:dyDescent="0.2"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  <c r="DV307" s="85"/>
      <c r="DW307" s="85"/>
      <c r="DX307" s="85"/>
      <c r="DY307" s="85"/>
      <c r="DZ307" s="85"/>
      <c r="EA307" s="85"/>
      <c r="EB307" s="85"/>
      <c r="EC307" s="85"/>
      <c r="ED307" s="85"/>
      <c r="EE307" s="85"/>
      <c r="EF307" s="85"/>
      <c r="EG307" s="85"/>
      <c r="EH307" s="85"/>
      <c r="EI307" s="85"/>
      <c r="EJ307" s="85"/>
      <c r="EK307" s="85"/>
      <c r="EL307" s="85"/>
      <c r="EM307" s="85"/>
      <c r="EN307" s="85"/>
      <c r="EO307" s="85"/>
      <c r="EP307" s="85"/>
      <c r="EQ307" s="85"/>
      <c r="ER307" s="85"/>
      <c r="ES307" s="85"/>
      <c r="ET307" s="85"/>
      <c r="EU307" s="85"/>
      <c r="EV307" s="85"/>
      <c r="EW307" s="85"/>
      <c r="EX307" s="85"/>
      <c r="EY307" s="85"/>
      <c r="EZ307" s="85"/>
      <c r="FA307" s="85"/>
      <c r="FB307" s="85"/>
      <c r="FC307" s="85"/>
    </row>
    <row r="308" spans="25:159" x14ac:dyDescent="0.2"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85"/>
      <c r="DX308" s="85"/>
      <c r="DY308" s="85"/>
      <c r="DZ308" s="85"/>
      <c r="EA308" s="85"/>
      <c r="EB308" s="85"/>
      <c r="EC308" s="85"/>
      <c r="ED308" s="85"/>
      <c r="EE308" s="85"/>
      <c r="EF308" s="85"/>
      <c r="EG308" s="85"/>
      <c r="EH308" s="85"/>
      <c r="EI308" s="85"/>
      <c r="EJ308" s="85"/>
      <c r="EK308" s="85"/>
      <c r="EL308" s="85"/>
      <c r="EM308" s="85"/>
      <c r="EN308" s="85"/>
      <c r="EO308" s="85"/>
      <c r="EP308" s="85"/>
      <c r="EQ308" s="85"/>
      <c r="ER308" s="85"/>
      <c r="ES308" s="85"/>
      <c r="ET308" s="85"/>
      <c r="EU308" s="85"/>
      <c r="EV308" s="85"/>
      <c r="EW308" s="85"/>
      <c r="EX308" s="85"/>
      <c r="EY308" s="85"/>
      <c r="EZ308" s="85"/>
      <c r="FA308" s="85"/>
      <c r="FB308" s="85"/>
      <c r="FC308" s="85"/>
    </row>
    <row r="309" spans="25:159" x14ac:dyDescent="0.2"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</row>
    <row r="310" spans="25:159" x14ac:dyDescent="0.2"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  <c r="DN310" s="85"/>
      <c r="DO310" s="85"/>
      <c r="DP310" s="85"/>
      <c r="DQ310" s="85"/>
      <c r="DR310" s="85"/>
      <c r="DS310" s="85"/>
      <c r="DT310" s="85"/>
      <c r="DU310" s="85"/>
      <c r="DV310" s="85"/>
      <c r="DW310" s="85"/>
      <c r="DX310" s="85"/>
      <c r="DY310" s="85"/>
      <c r="DZ310" s="85"/>
      <c r="EA310" s="85"/>
      <c r="EB310" s="85"/>
      <c r="EC310" s="85"/>
      <c r="ED310" s="85"/>
      <c r="EE310" s="85"/>
      <c r="EF310" s="85"/>
      <c r="EG310" s="85"/>
      <c r="EH310" s="85"/>
      <c r="EI310" s="85"/>
      <c r="EJ310" s="85"/>
      <c r="EK310" s="85"/>
      <c r="EL310" s="85"/>
      <c r="EM310" s="85"/>
      <c r="EN310" s="85"/>
      <c r="EO310" s="85"/>
      <c r="EP310" s="85"/>
      <c r="EQ310" s="85"/>
      <c r="ER310" s="85"/>
      <c r="ES310" s="85"/>
      <c r="ET310" s="85"/>
      <c r="EU310" s="85"/>
      <c r="EV310" s="85"/>
      <c r="EW310" s="85"/>
      <c r="EX310" s="85"/>
      <c r="EY310" s="85"/>
      <c r="EZ310" s="85"/>
      <c r="FA310" s="85"/>
      <c r="FB310" s="85"/>
      <c r="FC310" s="85"/>
    </row>
    <row r="311" spans="25:159" x14ac:dyDescent="0.2"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  <c r="DN311" s="85"/>
      <c r="DO311" s="85"/>
      <c r="DP311" s="85"/>
      <c r="DQ311" s="85"/>
      <c r="DR311" s="85"/>
      <c r="DS311" s="85"/>
      <c r="DT311" s="85"/>
      <c r="DU311" s="85"/>
      <c r="DV311" s="85"/>
      <c r="DW311" s="85"/>
      <c r="DX311" s="85"/>
      <c r="DY311" s="85"/>
      <c r="DZ311" s="85"/>
      <c r="EA311" s="85"/>
      <c r="EB311" s="85"/>
      <c r="EC311" s="85"/>
      <c r="ED311" s="85"/>
      <c r="EE311" s="85"/>
      <c r="EF311" s="85"/>
      <c r="EG311" s="85"/>
      <c r="EH311" s="85"/>
      <c r="EI311" s="85"/>
      <c r="EJ311" s="85"/>
      <c r="EK311" s="85"/>
      <c r="EL311" s="85"/>
      <c r="EM311" s="85"/>
      <c r="EN311" s="85"/>
      <c r="EO311" s="85"/>
      <c r="EP311" s="85"/>
      <c r="EQ311" s="85"/>
      <c r="ER311" s="85"/>
      <c r="ES311" s="85"/>
      <c r="ET311" s="85"/>
      <c r="EU311" s="85"/>
      <c r="EV311" s="85"/>
      <c r="EW311" s="85"/>
      <c r="EX311" s="85"/>
      <c r="EY311" s="85"/>
      <c r="EZ311" s="85"/>
      <c r="FA311" s="85"/>
      <c r="FB311" s="85"/>
      <c r="FC311" s="85"/>
    </row>
    <row r="312" spans="25:159" x14ac:dyDescent="0.2"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/>
      <c r="DU312" s="85"/>
      <c r="DV312" s="85"/>
      <c r="DW312" s="85"/>
      <c r="DX312" s="85"/>
      <c r="DY312" s="85"/>
      <c r="DZ312" s="85"/>
      <c r="EA312" s="85"/>
      <c r="EB312" s="85"/>
      <c r="EC312" s="85"/>
      <c r="ED312" s="85"/>
      <c r="EE312" s="85"/>
      <c r="EF312" s="85"/>
      <c r="EG312" s="85"/>
      <c r="EH312" s="85"/>
      <c r="EI312" s="85"/>
      <c r="EJ312" s="85"/>
      <c r="EK312" s="85"/>
      <c r="EL312" s="85"/>
      <c r="EM312" s="85"/>
      <c r="EN312" s="85"/>
      <c r="EO312" s="85"/>
      <c r="EP312" s="85"/>
      <c r="EQ312" s="85"/>
      <c r="ER312" s="85"/>
      <c r="ES312" s="85"/>
      <c r="ET312" s="85"/>
      <c r="EU312" s="85"/>
      <c r="EV312" s="85"/>
      <c r="EW312" s="85"/>
      <c r="EX312" s="85"/>
      <c r="EY312" s="85"/>
      <c r="EZ312" s="85"/>
      <c r="FA312" s="85"/>
      <c r="FB312" s="85"/>
      <c r="FC312" s="85"/>
    </row>
    <row r="313" spans="25:159" x14ac:dyDescent="0.2"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  <c r="DV313" s="85"/>
      <c r="DW313" s="85"/>
      <c r="DX313" s="85"/>
      <c r="DY313" s="85"/>
      <c r="DZ313" s="85"/>
      <c r="EA313" s="85"/>
      <c r="EB313" s="85"/>
      <c r="EC313" s="85"/>
      <c r="ED313" s="85"/>
      <c r="EE313" s="85"/>
      <c r="EF313" s="85"/>
      <c r="EG313" s="85"/>
      <c r="EH313" s="85"/>
      <c r="EI313" s="85"/>
      <c r="EJ313" s="85"/>
      <c r="EK313" s="85"/>
      <c r="EL313" s="85"/>
      <c r="EM313" s="85"/>
      <c r="EN313" s="85"/>
      <c r="EO313" s="85"/>
      <c r="EP313" s="85"/>
      <c r="EQ313" s="85"/>
      <c r="ER313" s="85"/>
      <c r="ES313" s="85"/>
      <c r="ET313" s="85"/>
      <c r="EU313" s="85"/>
      <c r="EV313" s="85"/>
      <c r="EW313" s="85"/>
      <c r="EX313" s="85"/>
      <c r="EY313" s="85"/>
      <c r="EZ313" s="85"/>
      <c r="FA313" s="85"/>
      <c r="FB313" s="85"/>
      <c r="FC313" s="85"/>
    </row>
    <row r="314" spans="25:159" x14ac:dyDescent="0.2"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  <c r="EE314" s="85"/>
      <c r="EF314" s="85"/>
      <c r="EG314" s="85"/>
      <c r="EH314" s="85"/>
      <c r="EI314" s="85"/>
      <c r="EJ314" s="85"/>
      <c r="EK314" s="85"/>
      <c r="EL314" s="85"/>
      <c r="EM314" s="85"/>
      <c r="EN314" s="85"/>
      <c r="EO314" s="85"/>
      <c r="EP314" s="85"/>
      <c r="EQ314" s="85"/>
      <c r="ER314" s="85"/>
      <c r="ES314" s="85"/>
      <c r="ET314" s="85"/>
      <c r="EU314" s="85"/>
      <c r="EV314" s="85"/>
      <c r="EW314" s="85"/>
      <c r="EX314" s="85"/>
      <c r="EY314" s="85"/>
      <c r="EZ314" s="85"/>
      <c r="FA314" s="85"/>
      <c r="FB314" s="85"/>
      <c r="FC314" s="85"/>
    </row>
    <row r="315" spans="25:159" x14ac:dyDescent="0.2"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  <c r="DN315" s="85"/>
      <c r="DO315" s="85"/>
      <c r="DP315" s="85"/>
      <c r="DQ315" s="85"/>
      <c r="DR315" s="85"/>
      <c r="DS315" s="85"/>
      <c r="DT315" s="85"/>
      <c r="DU315" s="85"/>
      <c r="DV315" s="85"/>
      <c r="DW315" s="85"/>
      <c r="DX315" s="85"/>
      <c r="DY315" s="85"/>
      <c r="DZ315" s="85"/>
      <c r="EA315" s="85"/>
      <c r="EB315" s="85"/>
      <c r="EC315" s="85"/>
      <c r="ED315" s="85"/>
      <c r="EE315" s="85"/>
      <c r="EF315" s="85"/>
      <c r="EG315" s="85"/>
      <c r="EH315" s="85"/>
      <c r="EI315" s="85"/>
      <c r="EJ315" s="85"/>
      <c r="EK315" s="85"/>
      <c r="EL315" s="85"/>
      <c r="EM315" s="85"/>
      <c r="EN315" s="85"/>
      <c r="EO315" s="85"/>
      <c r="EP315" s="85"/>
      <c r="EQ315" s="85"/>
      <c r="ER315" s="85"/>
      <c r="ES315" s="85"/>
      <c r="ET315" s="85"/>
      <c r="EU315" s="85"/>
      <c r="EV315" s="85"/>
      <c r="EW315" s="85"/>
      <c r="EX315" s="85"/>
      <c r="EY315" s="85"/>
      <c r="EZ315" s="85"/>
      <c r="FA315" s="85"/>
      <c r="FB315" s="85"/>
      <c r="FC315" s="85"/>
    </row>
    <row r="316" spans="25:159" x14ac:dyDescent="0.2"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  <c r="DV316" s="85"/>
      <c r="DW316" s="85"/>
      <c r="DX316" s="85"/>
      <c r="DY316" s="85"/>
      <c r="DZ316" s="85"/>
      <c r="EA316" s="85"/>
      <c r="EB316" s="85"/>
      <c r="EC316" s="85"/>
      <c r="ED316" s="85"/>
      <c r="EE316" s="85"/>
      <c r="EF316" s="85"/>
      <c r="EG316" s="85"/>
      <c r="EH316" s="85"/>
      <c r="EI316" s="85"/>
      <c r="EJ316" s="85"/>
      <c r="EK316" s="85"/>
      <c r="EL316" s="85"/>
      <c r="EM316" s="85"/>
      <c r="EN316" s="85"/>
      <c r="EO316" s="85"/>
      <c r="EP316" s="85"/>
      <c r="EQ316" s="85"/>
      <c r="ER316" s="85"/>
      <c r="ES316" s="85"/>
      <c r="ET316" s="85"/>
      <c r="EU316" s="85"/>
      <c r="EV316" s="85"/>
      <c r="EW316" s="85"/>
      <c r="EX316" s="85"/>
      <c r="EY316" s="85"/>
      <c r="EZ316" s="85"/>
      <c r="FA316" s="85"/>
      <c r="FB316" s="85"/>
      <c r="FC316" s="85"/>
    </row>
    <row r="317" spans="25:159" x14ac:dyDescent="0.2"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  <c r="DV317" s="85"/>
      <c r="DW317" s="85"/>
      <c r="DX317" s="85"/>
      <c r="DY317" s="85"/>
      <c r="DZ317" s="85"/>
      <c r="EA317" s="85"/>
      <c r="EB317" s="85"/>
      <c r="EC317" s="85"/>
      <c r="ED317" s="85"/>
      <c r="EE317" s="85"/>
      <c r="EF317" s="85"/>
      <c r="EG317" s="85"/>
      <c r="EH317" s="85"/>
      <c r="EI317" s="85"/>
      <c r="EJ317" s="85"/>
      <c r="EK317" s="85"/>
      <c r="EL317" s="85"/>
      <c r="EM317" s="85"/>
      <c r="EN317" s="85"/>
      <c r="EO317" s="85"/>
      <c r="EP317" s="85"/>
      <c r="EQ317" s="85"/>
      <c r="ER317" s="85"/>
      <c r="ES317" s="85"/>
      <c r="ET317" s="85"/>
      <c r="EU317" s="85"/>
      <c r="EV317" s="85"/>
      <c r="EW317" s="85"/>
      <c r="EX317" s="85"/>
      <c r="EY317" s="85"/>
      <c r="EZ317" s="85"/>
      <c r="FA317" s="85"/>
      <c r="FB317" s="85"/>
      <c r="FC317" s="85"/>
    </row>
    <row r="318" spans="25:159" x14ac:dyDescent="0.2"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  <c r="DV318" s="85"/>
      <c r="DW318" s="85"/>
      <c r="DX318" s="85"/>
      <c r="DY318" s="85"/>
      <c r="DZ318" s="85"/>
      <c r="EA318" s="85"/>
      <c r="EB318" s="85"/>
      <c r="EC318" s="85"/>
      <c r="ED318" s="85"/>
      <c r="EE318" s="85"/>
      <c r="EF318" s="85"/>
      <c r="EG318" s="85"/>
      <c r="EH318" s="85"/>
      <c r="EI318" s="85"/>
      <c r="EJ318" s="85"/>
      <c r="EK318" s="85"/>
      <c r="EL318" s="85"/>
      <c r="EM318" s="85"/>
      <c r="EN318" s="85"/>
      <c r="EO318" s="85"/>
      <c r="EP318" s="85"/>
      <c r="EQ318" s="85"/>
      <c r="ER318" s="85"/>
      <c r="ES318" s="85"/>
      <c r="ET318" s="85"/>
      <c r="EU318" s="85"/>
      <c r="EV318" s="85"/>
      <c r="EW318" s="85"/>
      <c r="EX318" s="85"/>
      <c r="EY318" s="85"/>
      <c r="EZ318" s="85"/>
      <c r="FA318" s="85"/>
      <c r="FB318" s="85"/>
      <c r="FC318" s="85"/>
    </row>
    <row r="319" spans="25:159" x14ac:dyDescent="0.2"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  <c r="DV319" s="85"/>
      <c r="DW319" s="85"/>
      <c r="DX319" s="85"/>
      <c r="DY319" s="85"/>
      <c r="DZ319" s="85"/>
      <c r="EA319" s="85"/>
      <c r="EB319" s="85"/>
      <c r="EC319" s="85"/>
      <c r="ED319" s="85"/>
      <c r="EE319" s="85"/>
      <c r="EF319" s="85"/>
      <c r="EG319" s="85"/>
      <c r="EH319" s="85"/>
      <c r="EI319" s="85"/>
      <c r="EJ319" s="85"/>
      <c r="EK319" s="85"/>
      <c r="EL319" s="85"/>
      <c r="EM319" s="85"/>
      <c r="EN319" s="85"/>
      <c r="EO319" s="85"/>
      <c r="EP319" s="85"/>
      <c r="EQ319" s="85"/>
      <c r="ER319" s="85"/>
      <c r="ES319" s="85"/>
      <c r="ET319" s="85"/>
      <c r="EU319" s="85"/>
      <c r="EV319" s="85"/>
      <c r="EW319" s="85"/>
      <c r="EX319" s="85"/>
      <c r="EY319" s="85"/>
      <c r="EZ319" s="85"/>
      <c r="FA319" s="85"/>
      <c r="FB319" s="85"/>
      <c r="FC319" s="85"/>
    </row>
    <row r="320" spans="25:159" x14ac:dyDescent="0.2"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  <c r="DV320" s="85"/>
      <c r="DW320" s="85"/>
      <c r="DX320" s="85"/>
      <c r="DY320" s="85"/>
      <c r="DZ320" s="85"/>
      <c r="EA320" s="85"/>
      <c r="EB320" s="85"/>
      <c r="EC320" s="85"/>
      <c r="ED320" s="85"/>
      <c r="EE320" s="85"/>
      <c r="EF320" s="85"/>
      <c r="EG320" s="85"/>
      <c r="EH320" s="85"/>
      <c r="EI320" s="85"/>
      <c r="EJ320" s="85"/>
      <c r="EK320" s="85"/>
      <c r="EL320" s="85"/>
      <c r="EM320" s="85"/>
      <c r="EN320" s="85"/>
      <c r="EO320" s="85"/>
      <c r="EP320" s="85"/>
      <c r="EQ320" s="85"/>
      <c r="ER320" s="85"/>
      <c r="ES320" s="85"/>
      <c r="ET320" s="85"/>
      <c r="EU320" s="85"/>
      <c r="EV320" s="85"/>
      <c r="EW320" s="85"/>
      <c r="EX320" s="85"/>
      <c r="EY320" s="85"/>
      <c r="EZ320" s="85"/>
      <c r="FA320" s="85"/>
      <c r="FB320" s="85"/>
      <c r="FC320" s="85"/>
    </row>
    <row r="321" spans="25:159" x14ac:dyDescent="0.2"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</row>
    <row r="322" spans="25:159" x14ac:dyDescent="0.2"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  <c r="DV322" s="85"/>
      <c r="DW322" s="85"/>
      <c r="DX322" s="85"/>
      <c r="DY322" s="85"/>
      <c r="DZ322" s="85"/>
      <c r="EA322" s="85"/>
      <c r="EB322" s="85"/>
      <c r="EC322" s="85"/>
      <c r="ED322" s="85"/>
      <c r="EE322" s="85"/>
      <c r="EF322" s="85"/>
      <c r="EG322" s="85"/>
      <c r="EH322" s="85"/>
      <c r="EI322" s="85"/>
      <c r="EJ322" s="85"/>
      <c r="EK322" s="85"/>
      <c r="EL322" s="85"/>
      <c r="EM322" s="85"/>
      <c r="EN322" s="85"/>
      <c r="EO322" s="85"/>
      <c r="EP322" s="85"/>
      <c r="EQ322" s="85"/>
      <c r="ER322" s="85"/>
      <c r="ES322" s="85"/>
      <c r="ET322" s="85"/>
      <c r="EU322" s="85"/>
      <c r="EV322" s="85"/>
      <c r="EW322" s="85"/>
      <c r="EX322" s="85"/>
      <c r="EY322" s="85"/>
      <c r="EZ322" s="85"/>
      <c r="FA322" s="85"/>
      <c r="FB322" s="85"/>
      <c r="FC322" s="85"/>
    </row>
    <row r="323" spans="25:159" x14ac:dyDescent="0.2"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  <c r="DV323" s="85"/>
      <c r="DW323" s="85"/>
      <c r="DX323" s="85"/>
      <c r="DY323" s="85"/>
      <c r="DZ323" s="85"/>
      <c r="EA323" s="85"/>
      <c r="EB323" s="85"/>
      <c r="EC323" s="85"/>
      <c r="ED323" s="85"/>
      <c r="EE323" s="85"/>
      <c r="EF323" s="85"/>
      <c r="EG323" s="85"/>
      <c r="EH323" s="85"/>
      <c r="EI323" s="85"/>
      <c r="EJ323" s="85"/>
      <c r="EK323" s="85"/>
      <c r="EL323" s="85"/>
      <c r="EM323" s="85"/>
      <c r="EN323" s="85"/>
      <c r="EO323" s="85"/>
      <c r="EP323" s="85"/>
      <c r="EQ323" s="85"/>
      <c r="ER323" s="85"/>
      <c r="ES323" s="85"/>
      <c r="ET323" s="85"/>
      <c r="EU323" s="85"/>
      <c r="EV323" s="85"/>
      <c r="EW323" s="85"/>
      <c r="EX323" s="85"/>
      <c r="EY323" s="85"/>
      <c r="EZ323" s="85"/>
      <c r="FA323" s="85"/>
      <c r="FB323" s="85"/>
      <c r="FC323" s="85"/>
    </row>
    <row r="324" spans="25:159" x14ac:dyDescent="0.2"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  <c r="DV324" s="85"/>
      <c r="DW324" s="85"/>
      <c r="DX324" s="85"/>
      <c r="DY324" s="85"/>
      <c r="DZ324" s="85"/>
      <c r="EA324" s="85"/>
      <c r="EB324" s="85"/>
      <c r="EC324" s="85"/>
      <c r="ED324" s="85"/>
      <c r="EE324" s="85"/>
      <c r="EF324" s="85"/>
      <c r="EG324" s="85"/>
      <c r="EH324" s="85"/>
      <c r="EI324" s="85"/>
      <c r="EJ324" s="85"/>
      <c r="EK324" s="85"/>
      <c r="EL324" s="85"/>
      <c r="EM324" s="85"/>
      <c r="EN324" s="85"/>
      <c r="EO324" s="85"/>
      <c r="EP324" s="85"/>
      <c r="EQ324" s="85"/>
      <c r="ER324" s="85"/>
      <c r="ES324" s="85"/>
      <c r="ET324" s="85"/>
      <c r="EU324" s="85"/>
      <c r="EV324" s="85"/>
      <c r="EW324" s="85"/>
      <c r="EX324" s="85"/>
      <c r="EY324" s="85"/>
      <c r="EZ324" s="85"/>
      <c r="FA324" s="85"/>
      <c r="FB324" s="85"/>
      <c r="FC324" s="85"/>
    </row>
    <row r="325" spans="25:159" x14ac:dyDescent="0.2"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/>
      <c r="DM325" s="85"/>
      <c r="DN325" s="85"/>
      <c r="DO325" s="85"/>
      <c r="DP325" s="85"/>
      <c r="DQ325" s="85"/>
      <c r="DR325" s="85"/>
      <c r="DS325" s="85"/>
      <c r="DT325" s="85"/>
      <c r="DU325" s="85"/>
      <c r="DV325" s="85"/>
      <c r="DW325" s="85"/>
      <c r="DX325" s="85"/>
      <c r="DY325" s="85"/>
      <c r="DZ325" s="85"/>
      <c r="EA325" s="85"/>
      <c r="EB325" s="85"/>
      <c r="EC325" s="85"/>
      <c r="ED325" s="85"/>
      <c r="EE325" s="85"/>
      <c r="EF325" s="85"/>
      <c r="EG325" s="85"/>
      <c r="EH325" s="85"/>
      <c r="EI325" s="85"/>
      <c r="EJ325" s="85"/>
      <c r="EK325" s="85"/>
      <c r="EL325" s="85"/>
      <c r="EM325" s="85"/>
      <c r="EN325" s="85"/>
      <c r="EO325" s="85"/>
      <c r="EP325" s="85"/>
      <c r="EQ325" s="85"/>
      <c r="ER325" s="85"/>
      <c r="ES325" s="85"/>
      <c r="ET325" s="85"/>
      <c r="EU325" s="85"/>
      <c r="EV325" s="85"/>
      <c r="EW325" s="85"/>
      <c r="EX325" s="85"/>
      <c r="EY325" s="85"/>
      <c r="EZ325" s="85"/>
      <c r="FA325" s="85"/>
      <c r="FB325" s="85"/>
      <c r="FC325" s="85"/>
    </row>
    <row r="326" spans="25:159" x14ac:dyDescent="0.2"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  <c r="DN326" s="85"/>
      <c r="DO326" s="85"/>
      <c r="DP326" s="85"/>
      <c r="DQ326" s="85"/>
      <c r="DR326" s="85"/>
      <c r="DS326" s="85"/>
      <c r="DT326" s="85"/>
      <c r="DU326" s="85"/>
      <c r="DV326" s="85"/>
      <c r="DW326" s="85"/>
      <c r="DX326" s="85"/>
      <c r="DY326" s="85"/>
      <c r="DZ326" s="85"/>
      <c r="EA326" s="85"/>
      <c r="EB326" s="85"/>
      <c r="EC326" s="85"/>
      <c r="ED326" s="85"/>
      <c r="EE326" s="85"/>
      <c r="EF326" s="85"/>
      <c r="EG326" s="85"/>
      <c r="EH326" s="85"/>
      <c r="EI326" s="85"/>
      <c r="EJ326" s="85"/>
      <c r="EK326" s="85"/>
      <c r="EL326" s="85"/>
      <c r="EM326" s="85"/>
      <c r="EN326" s="85"/>
      <c r="EO326" s="85"/>
      <c r="EP326" s="85"/>
      <c r="EQ326" s="85"/>
      <c r="ER326" s="85"/>
      <c r="ES326" s="85"/>
      <c r="ET326" s="85"/>
      <c r="EU326" s="85"/>
      <c r="EV326" s="85"/>
      <c r="EW326" s="85"/>
      <c r="EX326" s="85"/>
      <c r="EY326" s="85"/>
      <c r="EZ326" s="85"/>
      <c r="FA326" s="85"/>
      <c r="FB326" s="85"/>
      <c r="FC326" s="85"/>
    </row>
    <row r="327" spans="25:159" x14ac:dyDescent="0.2"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  <c r="DK327" s="85"/>
      <c r="DL327" s="85"/>
      <c r="DM327" s="85"/>
      <c r="DN327" s="85"/>
      <c r="DO327" s="85"/>
      <c r="DP327" s="85"/>
      <c r="DQ327" s="85"/>
      <c r="DR327" s="85"/>
      <c r="DS327" s="85"/>
      <c r="DT327" s="85"/>
      <c r="DU327" s="85"/>
      <c r="DV327" s="85"/>
      <c r="DW327" s="85"/>
      <c r="DX327" s="85"/>
      <c r="DY327" s="85"/>
      <c r="DZ327" s="85"/>
      <c r="EA327" s="85"/>
      <c r="EB327" s="85"/>
      <c r="EC327" s="85"/>
      <c r="ED327" s="85"/>
      <c r="EE327" s="85"/>
      <c r="EF327" s="85"/>
      <c r="EG327" s="85"/>
      <c r="EH327" s="85"/>
      <c r="EI327" s="85"/>
      <c r="EJ327" s="85"/>
      <c r="EK327" s="85"/>
      <c r="EL327" s="85"/>
      <c r="EM327" s="85"/>
      <c r="EN327" s="85"/>
      <c r="EO327" s="85"/>
      <c r="EP327" s="85"/>
      <c r="EQ327" s="85"/>
      <c r="ER327" s="85"/>
      <c r="ES327" s="85"/>
      <c r="ET327" s="85"/>
      <c r="EU327" s="85"/>
      <c r="EV327" s="85"/>
      <c r="EW327" s="85"/>
      <c r="EX327" s="85"/>
      <c r="EY327" s="85"/>
      <c r="EZ327" s="85"/>
      <c r="FA327" s="85"/>
      <c r="FB327" s="85"/>
      <c r="FC327" s="85"/>
    </row>
    <row r="328" spans="25:159" x14ac:dyDescent="0.2"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  <c r="DN328" s="85"/>
      <c r="DO328" s="85"/>
      <c r="DP328" s="85"/>
      <c r="DQ328" s="85"/>
      <c r="DR328" s="85"/>
      <c r="DS328" s="85"/>
      <c r="DT328" s="85"/>
      <c r="DU328" s="85"/>
      <c r="DV328" s="85"/>
      <c r="DW328" s="85"/>
      <c r="DX328" s="85"/>
      <c r="DY328" s="85"/>
      <c r="DZ328" s="85"/>
      <c r="EA328" s="85"/>
      <c r="EB328" s="85"/>
      <c r="EC328" s="85"/>
      <c r="ED328" s="85"/>
      <c r="EE328" s="85"/>
      <c r="EF328" s="85"/>
      <c r="EG328" s="85"/>
      <c r="EH328" s="85"/>
      <c r="EI328" s="85"/>
      <c r="EJ328" s="85"/>
      <c r="EK328" s="85"/>
      <c r="EL328" s="85"/>
      <c r="EM328" s="85"/>
      <c r="EN328" s="85"/>
      <c r="EO328" s="85"/>
      <c r="EP328" s="85"/>
      <c r="EQ328" s="85"/>
      <c r="ER328" s="85"/>
      <c r="ES328" s="85"/>
      <c r="ET328" s="85"/>
      <c r="EU328" s="85"/>
      <c r="EV328" s="85"/>
      <c r="EW328" s="85"/>
      <c r="EX328" s="85"/>
      <c r="EY328" s="85"/>
      <c r="EZ328" s="85"/>
      <c r="FA328" s="85"/>
      <c r="FB328" s="85"/>
      <c r="FC328" s="85"/>
    </row>
    <row r="329" spans="25:159" x14ac:dyDescent="0.2"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  <c r="DN329" s="85"/>
      <c r="DO329" s="85"/>
      <c r="DP329" s="85"/>
      <c r="DQ329" s="85"/>
      <c r="DR329" s="85"/>
      <c r="DS329" s="85"/>
      <c r="DT329" s="85"/>
      <c r="DU329" s="85"/>
      <c r="DV329" s="85"/>
      <c r="DW329" s="85"/>
      <c r="DX329" s="85"/>
      <c r="DY329" s="85"/>
      <c r="DZ329" s="85"/>
      <c r="EA329" s="85"/>
      <c r="EB329" s="85"/>
      <c r="EC329" s="85"/>
      <c r="ED329" s="85"/>
      <c r="EE329" s="85"/>
      <c r="EF329" s="85"/>
      <c r="EG329" s="85"/>
      <c r="EH329" s="85"/>
      <c r="EI329" s="85"/>
      <c r="EJ329" s="85"/>
      <c r="EK329" s="85"/>
      <c r="EL329" s="85"/>
      <c r="EM329" s="85"/>
      <c r="EN329" s="85"/>
      <c r="EO329" s="85"/>
      <c r="EP329" s="85"/>
      <c r="EQ329" s="85"/>
      <c r="ER329" s="85"/>
      <c r="ES329" s="85"/>
      <c r="ET329" s="85"/>
      <c r="EU329" s="85"/>
      <c r="EV329" s="85"/>
      <c r="EW329" s="85"/>
      <c r="EX329" s="85"/>
      <c r="EY329" s="85"/>
      <c r="EZ329" s="85"/>
      <c r="FA329" s="85"/>
      <c r="FB329" s="85"/>
      <c r="FC329" s="85"/>
    </row>
    <row r="330" spans="25:159" x14ac:dyDescent="0.2"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  <c r="DN330" s="85"/>
      <c r="DO330" s="85"/>
      <c r="DP330" s="85"/>
      <c r="DQ330" s="85"/>
      <c r="DR330" s="85"/>
      <c r="DS330" s="85"/>
      <c r="DT330" s="85"/>
      <c r="DU330" s="85"/>
      <c r="DV330" s="85"/>
      <c r="DW330" s="85"/>
      <c r="DX330" s="85"/>
      <c r="DY330" s="85"/>
      <c r="DZ330" s="85"/>
      <c r="EA330" s="85"/>
      <c r="EB330" s="85"/>
      <c r="EC330" s="85"/>
      <c r="ED330" s="85"/>
      <c r="EE330" s="85"/>
      <c r="EF330" s="85"/>
      <c r="EG330" s="85"/>
      <c r="EH330" s="85"/>
      <c r="EI330" s="85"/>
      <c r="EJ330" s="85"/>
      <c r="EK330" s="85"/>
      <c r="EL330" s="85"/>
      <c r="EM330" s="85"/>
      <c r="EN330" s="85"/>
      <c r="EO330" s="85"/>
      <c r="EP330" s="85"/>
      <c r="EQ330" s="85"/>
      <c r="ER330" s="85"/>
      <c r="ES330" s="85"/>
      <c r="ET330" s="85"/>
      <c r="EU330" s="85"/>
      <c r="EV330" s="85"/>
      <c r="EW330" s="85"/>
      <c r="EX330" s="85"/>
      <c r="EY330" s="85"/>
      <c r="EZ330" s="85"/>
      <c r="FA330" s="85"/>
      <c r="FB330" s="85"/>
      <c r="FC330" s="85"/>
    </row>
    <row r="331" spans="25:159" x14ac:dyDescent="0.2"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  <c r="DV331" s="85"/>
      <c r="DW331" s="85"/>
      <c r="DX331" s="85"/>
      <c r="DY331" s="85"/>
      <c r="DZ331" s="85"/>
      <c r="EA331" s="85"/>
      <c r="EB331" s="85"/>
      <c r="EC331" s="85"/>
      <c r="ED331" s="85"/>
      <c r="EE331" s="85"/>
      <c r="EF331" s="85"/>
      <c r="EG331" s="85"/>
      <c r="EH331" s="85"/>
      <c r="EI331" s="85"/>
      <c r="EJ331" s="85"/>
      <c r="EK331" s="85"/>
      <c r="EL331" s="85"/>
      <c r="EM331" s="85"/>
      <c r="EN331" s="85"/>
      <c r="EO331" s="85"/>
      <c r="EP331" s="85"/>
      <c r="EQ331" s="85"/>
      <c r="ER331" s="85"/>
      <c r="ES331" s="85"/>
      <c r="ET331" s="85"/>
      <c r="EU331" s="85"/>
      <c r="EV331" s="85"/>
      <c r="EW331" s="85"/>
      <c r="EX331" s="85"/>
      <c r="EY331" s="85"/>
      <c r="EZ331" s="85"/>
      <c r="FA331" s="85"/>
      <c r="FB331" s="85"/>
      <c r="FC331" s="85"/>
    </row>
    <row r="332" spans="25:159" x14ac:dyDescent="0.2"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  <c r="DN332" s="85"/>
      <c r="DO332" s="85"/>
      <c r="DP332" s="85"/>
      <c r="DQ332" s="85"/>
      <c r="DR332" s="85"/>
      <c r="DS332" s="85"/>
      <c r="DT332" s="85"/>
      <c r="DU332" s="85"/>
      <c r="DV332" s="85"/>
      <c r="DW332" s="85"/>
      <c r="DX332" s="85"/>
      <c r="DY332" s="85"/>
      <c r="DZ332" s="85"/>
      <c r="EA332" s="85"/>
      <c r="EB332" s="85"/>
      <c r="EC332" s="85"/>
      <c r="ED332" s="85"/>
      <c r="EE332" s="85"/>
      <c r="EF332" s="85"/>
      <c r="EG332" s="85"/>
      <c r="EH332" s="85"/>
      <c r="EI332" s="85"/>
      <c r="EJ332" s="85"/>
      <c r="EK332" s="85"/>
      <c r="EL332" s="85"/>
      <c r="EM332" s="85"/>
      <c r="EN332" s="85"/>
      <c r="EO332" s="85"/>
      <c r="EP332" s="85"/>
      <c r="EQ332" s="85"/>
      <c r="ER332" s="85"/>
      <c r="ES332" s="85"/>
      <c r="ET332" s="85"/>
      <c r="EU332" s="85"/>
      <c r="EV332" s="85"/>
      <c r="EW332" s="85"/>
      <c r="EX332" s="85"/>
      <c r="EY332" s="85"/>
      <c r="EZ332" s="85"/>
      <c r="FA332" s="85"/>
      <c r="FB332" s="85"/>
      <c r="FC332" s="85"/>
    </row>
    <row r="333" spans="25:159" x14ac:dyDescent="0.2"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  <c r="DN333" s="85"/>
      <c r="DO333" s="85"/>
      <c r="DP333" s="85"/>
      <c r="DQ333" s="85"/>
      <c r="DR333" s="85"/>
      <c r="DS333" s="85"/>
      <c r="DT333" s="85"/>
      <c r="DU333" s="85"/>
      <c r="DV333" s="85"/>
      <c r="DW333" s="85"/>
      <c r="DX333" s="85"/>
      <c r="DY333" s="85"/>
      <c r="DZ333" s="85"/>
      <c r="EA333" s="85"/>
      <c r="EB333" s="85"/>
      <c r="EC333" s="85"/>
      <c r="ED333" s="85"/>
      <c r="EE333" s="85"/>
      <c r="EF333" s="85"/>
      <c r="EG333" s="85"/>
      <c r="EH333" s="85"/>
      <c r="EI333" s="85"/>
      <c r="EJ333" s="85"/>
      <c r="EK333" s="85"/>
      <c r="EL333" s="85"/>
      <c r="EM333" s="85"/>
      <c r="EN333" s="85"/>
      <c r="EO333" s="85"/>
      <c r="EP333" s="85"/>
      <c r="EQ333" s="85"/>
      <c r="ER333" s="85"/>
      <c r="ES333" s="85"/>
      <c r="ET333" s="85"/>
      <c r="EU333" s="85"/>
      <c r="EV333" s="85"/>
      <c r="EW333" s="85"/>
      <c r="EX333" s="85"/>
      <c r="EY333" s="85"/>
      <c r="EZ333" s="85"/>
      <c r="FA333" s="85"/>
      <c r="FB333" s="85"/>
      <c r="FC333" s="85"/>
    </row>
    <row r="334" spans="25:159" x14ac:dyDescent="0.2"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  <c r="DN334" s="85"/>
      <c r="DO334" s="85"/>
      <c r="DP334" s="85"/>
      <c r="DQ334" s="85"/>
      <c r="DR334" s="85"/>
      <c r="DS334" s="85"/>
      <c r="DT334" s="85"/>
      <c r="DU334" s="85"/>
      <c r="DV334" s="85"/>
      <c r="DW334" s="85"/>
      <c r="DX334" s="85"/>
      <c r="DY334" s="85"/>
      <c r="DZ334" s="85"/>
      <c r="EA334" s="85"/>
      <c r="EB334" s="85"/>
      <c r="EC334" s="85"/>
      <c r="ED334" s="85"/>
      <c r="EE334" s="85"/>
      <c r="EF334" s="85"/>
      <c r="EG334" s="85"/>
      <c r="EH334" s="85"/>
      <c r="EI334" s="85"/>
      <c r="EJ334" s="85"/>
      <c r="EK334" s="85"/>
      <c r="EL334" s="85"/>
      <c r="EM334" s="85"/>
      <c r="EN334" s="85"/>
      <c r="EO334" s="85"/>
      <c r="EP334" s="85"/>
      <c r="EQ334" s="85"/>
      <c r="ER334" s="85"/>
      <c r="ES334" s="85"/>
      <c r="ET334" s="85"/>
      <c r="EU334" s="85"/>
      <c r="EV334" s="85"/>
      <c r="EW334" s="85"/>
      <c r="EX334" s="85"/>
      <c r="EY334" s="85"/>
      <c r="EZ334" s="85"/>
      <c r="FA334" s="85"/>
      <c r="FB334" s="85"/>
      <c r="FC334" s="85"/>
    </row>
    <row r="335" spans="25:159" x14ac:dyDescent="0.2"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5"/>
      <c r="DL335" s="85"/>
      <c r="DM335" s="85"/>
      <c r="DN335" s="85"/>
      <c r="DO335" s="85"/>
      <c r="DP335" s="85"/>
      <c r="DQ335" s="85"/>
      <c r="DR335" s="85"/>
      <c r="DS335" s="85"/>
      <c r="DT335" s="85"/>
      <c r="DU335" s="85"/>
      <c r="DV335" s="85"/>
      <c r="DW335" s="85"/>
      <c r="DX335" s="85"/>
      <c r="DY335" s="85"/>
      <c r="DZ335" s="85"/>
      <c r="EA335" s="85"/>
      <c r="EB335" s="85"/>
      <c r="EC335" s="85"/>
      <c r="ED335" s="85"/>
      <c r="EE335" s="85"/>
      <c r="EF335" s="85"/>
      <c r="EG335" s="85"/>
      <c r="EH335" s="85"/>
      <c r="EI335" s="85"/>
      <c r="EJ335" s="85"/>
      <c r="EK335" s="85"/>
      <c r="EL335" s="85"/>
      <c r="EM335" s="85"/>
      <c r="EN335" s="85"/>
      <c r="EO335" s="85"/>
      <c r="EP335" s="85"/>
      <c r="EQ335" s="85"/>
      <c r="ER335" s="85"/>
      <c r="ES335" s="85"/>
      <c r="ET335" s="85"/>
      <c r="EU335" s="85"/>
      <c r="EV335" s="85"/>
      <c r="EW335" s="85"/>
      <c r="EX335" s="85"/>
      <c r="EY335" s="85"/>
      <c r="EZ335" s="85"/>
      <c r="FA335" s="85"/>
      <c r="FB335" s="85"/>
      <c r="FC335" s="85"/>
    </row>
    <row r="336" spans="25:159" x14ac:dyDescent="0.2"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  <c r="DN336" s="85"/>
      <c r="DO336" s="85"/>
      <c r="DP336" s="85"/>
      <c r="DQ336" s="85"/>
      <c r="DR336" s="85"/>
      <c r="DS336" s="85"/>
      <c r="DT336" s="85"/>
      <c r="DU336" s="85"/>
      <c r="DV336" s="85"/>
      <c r="DW336" s="85"/>
      <c r="DX336" s="85"/>
      <c r="DY336" s="85"/>
      <c r="DZ336" s="85"/>
      <c r="EA336" s="85"/>
      <c r="EB336" s="85"/>
      <c r="EC336" s="85"/>
      <c r="ED336" s="85"/>
      <c r="EE336" s="85"/>
      <c r="EF336" s="85"/>
      <c r="EG336" s="85"/>
      <c r="EH336" s="85"/>
      <c r="EI336" s="85"/>
      <c r="EJ336" s="85"/>
      <c r="EK336" s="85"/>
      <c r="EL336" s="85"/>
      <c r="EM336" s="85"/>
      <c r="EN336" s="85"/>
      <c r="EO336" s="85"/>
      <c r="EP336" s="85"/>
      <c r="EQ336" s="85"/>
      <c r="ER336" s="85"/>
      <c r="ES336" s="85"/>
      <c r="ET336" s="85"/>
      <c r="EU336" s="85"/>
      <c r="EV336" s="85"/>
      <c r="EW336" s="85"/>
      <c r="EX336" s="85"/>
      <c r="EY336" s="85"/>
      <c r="EZ336" s="85"/>
      <c r="FA336" s="85"/>
      <c r="FB336" s="85"/>
      <c r="FC336" s="85"/>
    </row>
    <row r="337" spans="25:159" x14ac:dyDescent="0.2"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  <c r="DN337" s="85"/>
      <c r="DO337" s="85"/>
      <c r="DP337" s="85"/>
      <c r="DQ337" s="85"/>
      <c r="DR337" s="85"/>
      <c r="DS337" s="85"/>
      <c r="DT337" s="85"/>
      <c r="DU337" s="85"/>
      <c r="DV337" s="85"/>
      <c r="DW337" s="85"/>
      <c r="DX337" s="85"/>
      <c r="DY337" s="85"/>
      <c r="DZ337" s="85"/>
      <c r="EA337" s="85"/>
      <c r="EB337" s="85"/>
      <c r="EC337" s="85"/>
      <c r="ED337" s="85"/>
      <c r="EE337" s="85"/>
      <c r="EF337" s="85"/>
      <c r="EG337" s="85"/>
      <c r="EH337" s="85"/>
      <c r="EI337" s="85"/>
      <c r="EJ337" s="85"/>
      <c r="EK337" s="85"/>
      <c r="EL337" s="85"/>
      <c r="EM337" s="85"/>
      <c r="EN337" s="85"/>
      <c r="EO337" s="85"/>
      <c r="EP337" s="85"/>
      <c r="EQ337" s="85"/>
      <c r="ER337" s="85"/>
      <c r="ES337" s="85"/>
      <c r="ET337" s="85"/>
      <c r="EU337" s="85"/>
      <c r="EV337" s="85"/>
      <c r="EW337" s="85"/>
      <c r="EX337" s="85"/>
      <c r="EY337" s="85"/>
      <c r="EZ337" s="85"/>
      <c r="FA337" s="85"/>
      <c r="FB337" s="85"/>
      <c r="FC337" s="85"/>
    </row>
    <row r="338" spans="25:159" x14ac:dyDescent="0.2"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  <c r="DN338" s="85"/>
      <c r="DO338" s="85"/>
      <c r="DP338" s="85"/>
      <c r="DQ338" s="85"/>
      <c r="DR338" s="85"/>
      <c r="DS338" s="85"/>
      <c r="DT338" s="85"/>
      <c r="DU338" s="85"/>
      <c r="DV338" s="85"/>
      <c r="DW338" s="85"/>
      <c r="DX338" s="85"/>
      <c r="DY338" s="85"/>
      <c r="DZ338" s="85"/>
      <c r="EA338" s="85"/>
      <c r="EB338" s="85"/>
      <c r="EC338" s="85"/>
      <c r="ED338" s="85"/>
      <c r="EE338" s="85"/>
      <c r="EF338" s="85"/>
      <c r="EG338" s="85"/>
      <c r="EH338" s="85"/>
      <c r="EI338" s="85"/>
      <c r="EJ338" s="85"/>
      <c r="EK338" s="85"/>
      <c r="EL338" s="85"/>
      <c r="EM338" s="85"/>
      <c r="EN338" s="85"/>
      <c r="EO338" s="85"/>
      <c r="EP338" s="85"/>
      <c r="EQ338" s="85"/>
      <c r="ER338" s="85"/>
      <c r="ES338" s="85"/>
      <c r="ET338" s="85"/>
      <c r="EU338" s="85"/>
      <c r="EV338" s="85"/>
      <c r="EW338" s="85"/>
      <c r="EX338" s="85"/>
      <c r="EY338" s="85"/>
      <c r="EZ338" s="85"/>
      <c r="FA338" s="85"/>
      <c r="FB338" s="85"/>
      <c r="FC338" s="85"/>
    </row>
    <row r="339" spans="25:159" x14ac:dyDescent="0.2"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  <c r="DT339" s="85"/>
      <c r="DU339" s="85"/>
      <c r="DV339" s="85"/>
      <c r="DW339" s="85"/>
      <c r="DX339" s="85"/>
      <c r="DY339" s="85"/>
      <c r="DZ339" s="85"/>
      <c r="EA339" s="85"/>
      <c r="EB339" s="85"/>
      <c r="EC339" s="85"/>
      <c r="ED339" s="85"/>
      <c r="EE339" s="85"/>
      <c r="EF339" s="85"/>
      <c r="EG339" s="85"/>
      <c r="EH339" s="85"/>
      <c r="EI339" s="85"/>
      <c r="EJ339" s="85"/>
      <c r="EK339" s="85"/>
      <c r="EL339" s="85"/>
      <c r="EM339" s="85"/>
      <c r="EN339" s="85"/>
      <c r="EO339" s="85"/>
      <c r="EP339" s="85"/>
      <c r="EQ339" s="85"/>
      <c r="ER339" s="85"/>
      <c r="ES339" s="85"/>
      <c r="ET339" s="85"/>
      <c r="EU339" s="85"/>
      <c r="EV339" s="85"/>
      <c r="EW339" s="85"/>
      <c r="EX339" s="85"/>
      <c r="EY339" s="85"/>
      <c r="EZ339" s="85"/>
      <c r="FA339" s="85"/>
      <c r="FB339" s="85"/>
      <c r="FC339" s="85"/>
    </row>
    <row r="340" spans="25:159" x14ac:dyDescent="0.2"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  <c r="DN340" s="85"/>
      <c r="DO340" s="85"/>
      <c r="DP340" s="85"/>
      <c r="DQ340" s="85"/>
      <c r="DR340" s="85"/>
      <c r="DS340" s="85"/>
      <c r="DT340" s="85"/>
      <c r="DU340" s="85"/>
      <c r="DV340" s="85"/>
      <c r="DW340" s="85"/>
      <c r="DX340" s="85"/>
      <c r="DY340" s="85"/>
      <c r="DZ340" s="85"/>
      <c r="EA340" s="85"/>
      <c r="EB340" s="85"/>
      <c r="EC340" s="85"/>
      <c r="ED340" s="85"/>
      <c r="EE340" s="85"/>
      <c r="EF340" s="85"/>
      <c r="EG340" s="85"/>
      <c r="EH340" s="85"/>
      <c r="EI340" s="85"/>
      <c r="EJ340" s="85"/>
      <c r="EK340" s="85"/>
      <c r="EL340" s="85"/>
      <c r="EM340" s="85"/>
      <c r="EN340" s="85"/>
      <c r="EO340" s="85"/>
      <c r="EP340" s="85"/>
      <c r="EQ340" s="85"/>
      <c r="ER340" s="85"/>
      <c r="ES340" s="85"/>
      <c r="ET340" s="85"/>
      <c r="EU340" s="85"/>
      <c r="EV340" s="85"/>
      <c r="EW340" s="85"/>
      <c r="EX340" s="85"/>
      <c r="EY340" s="85"/>
      <c r="EZ340" s="85"/>
      <c r="FA340" s="85"/>
      <c r="FB340" s="85"/>
      <c r="FC340" s="85"/>
    </row>
    <row r="341" spans="25:159" x14ac:dyDescent="0.2"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  <c r="DV341" s="85"/>
      <c r="DW341" s="85"/>
      <c r="DX341" s="85"/>
      <c r="DY341" s="85"/>
      <c r="DZ341" s="85"/>
      <c r="EA341" s="85"/>
      <c r="EB341" s="85"/>
      <c r="EC341" s="85"/>
      <c r="ED341" s="85"/>
      <c r="EE341" s="85"/>
      <c r="EF341" s="85"/>
      <c r="EG341" s="85"/>
      <c r="EH341" s="85"/>
      <c r="EI341" s="85"/>
      <c r="EJ341" s="85"/>
      <c r="EK341" s="85"/>
      <c r="EL341" s="85"/>
      <c r="EM341" s="85"/>
      <c r="EN341" s="85"/>
      <c r="EO341" s="85"/>
      <c r="EP341" s="85"/>
      <c r="EQ341" s="85"/>
      <c r="ER341" s="85"/>
      <c r="ES341" s="85"/>
      <c r="ET341" s="85"/>
      <c r="EU341" s="85"/>
      <c r="EV341" s="85"/>
      <c r="EW341" s="85"/>
      <c r="EX341" s="85"/>
      <c r="EY341" s="85"/>
      <c r="EZ341" s="85"/>
      <c r="FA341" s="85"/>
      <c r="FB341" s="85"/>
      <c r="FC341" s="85"/>
    </row>
    <row r="342" spans="25:159" x14ac:dyDescent="0.2"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  <c r="DN342" s="85"/>
      <c r="DO342" s="85"/>
      <c r="DP342" s="85"/>
      <c r="DQ342" s="85"/>
      <c r="DR342" s="85"/>
      <c r="DS342" s="85"/>
      <c r="DT342" s="85"/>
      <c r="DU342" s="85"/>
      <c r="DV342" s="85"/>
      <c r="DW342" s="85"/>
      <c r="DX342" s="85"/>
      <c r="DY342" s="85"/>
      <c r="DZ342" s="85"/>
      <c r="EA342" s="85"/>
      <c r="EB342" s="85"/>
      <c r="EC342" s="85"/>
      <c r="ED342" s="85"/>
      <c r="EE342" s="85"/>
      <c r="EF342" s="85"/>
      <c r="EG342" s="85"/>
      <c r="EH342" s="85"/>
      <c r="EI342" s="85"/>
      <c r="EJ342" s="85"/>
      <c r="EK342" s="85"/>
      <c r="EL342" s="85"/>
      <c r="EM342" s="85"/>
      <c r="EN342" s="85"/>
      <c r="EO342" s="85"/>
      <c r="EP342" s="85"/>
      <c r="EQ342" s="85"/>
      <c r="ER342" s="85"/>
      <c r="ES342" s="85"/>
      <c r="ET342" s="85"/>
      <c r="EU342" s="85"/>
      <c r="EV342" s="85"/>
      <c r="EW342" s="85"/>
      <c r="EX342" s="85"/>
      <c r="EY342" s="85"/>
      <c r="EZ342" s="85"/>
      <c r="FA342" s="85"/>
      <c r="FB342" s="85"/>
      <c r="FC342" s="85"/>
    </row>
    <row r="343" spans="25:159" x14ac:dyDescent="0.2"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  <c r="DN343" s="85"/>
      <c r="DO343" s="85"/>
      <c r="DP343" s="85"/>
      <c r="DQ343" s="85"/>
      <c r="DR343" s="85"/>
      <c r="DS343" s="85"/>
      <c r="DT343" s="85"/>
      <c r="DU343" s="85"/>
      <c r="DV343" s="85"/>
      <c r="DW343" s="85"/>
      <c r="DX343" s="85"/>
      <c r="DY343" s="85"/>
      <c r="DZ343" s="85"/>
      <c r="EA343" s="85"/>
      <c r="EB343" s="85"/>
      <c r="EC343" s="85"/>
      <c r="ED343" s="85"/>
      <c r="EE343" s="85"/>
      <c r="EF343" s="85"/>
      <c r="EG343" s="85"/>
      <c r="EH343" s="85"/>
      <c r="EI343" s="85"/>
      <c r="EJ343" s="85"/>
      <c r="EK343" s="85"/>
      <c r="EL343" s="85"/>
      <c r="EM343" s="85"/>
      <c r="EN343" s="85"/>
      <c r="EO343" s="85"/>
      <c r="EP343" s="85"/>
      <c r="EQ343" s="85"/>
      <c r="ER343" s="85"/>
      <c r="ES343" s="85"/>
      <c r="ET343" s="85"/>
      <c r="EU343" s="85"/>
      <c r="EV343" s="85"/>
      <c r="EW343" s="85"/>
      <c r="EX343" s="85"/>
      <c r="EY343" s="85"/>
      <c r="EZ343" s="85"/>
      <c r="FA343" s="85"/>
      <c r="FB343" s="85"/>
      <c r="FC343" s="85"/>
    </row>
    <row r="344" spans="25:159" x14ac:dyDescent="0.2"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  <c r="DN344" s="85"/>
      <c r="DO344" s="85"/>
      <c r="DP344" s="85"/>
      <c r="DQ344" s="85"/>
      <c r="DR344" s="85"/>
      <c r="DS344" s="85"/>
      <c r="DT344" s="85"/>
      <c r="DU344" s="85"/>
      <c r="DV344" s="85"/>
      <c r="DW344" s="85"/>
      <c r="DX344" s="85"/>
      <c r="DY344" s="85"/>
      <c r="DZ344" s="85"/>
      <c r="EA344" s="85"/>
      <c r="EB344" s="85"/>
      <c r="EC344" s="85"/>
      <c r="ED344" s="85"/>
      <c r="EE344" s="85"/>
      <c r="EF344" s="85"/>
      <c r="EG344" s="85"/>
      <c r="EH344" s="85"/>
      <c r="EI344" s="85"/>
      <c r="EJ344" s="85"/>
      <c r="EK344" s="85"/>
      <c r="EL344" s="85"/>
      <c r="EM344" s="85"/>
      <c r="EN344" s="85"/>
      <c r="EO344" s="85"/>
      <c r="EP344" s="85"/>
      <c r="EQ344" s="85"/>
      <c r="ER344" s="85"/>
      <c r="ES344" s="85"/>
      <c r="ET344" s="85"/>
      <c r="EU344" s="85"/>
      <c r="EV344" s="85"/>
      <c r="EW344" s="85"/>
      <c r="EX344" s="85"/>
      <c r="EY344" s="85"/>
      <c r="EZ344" s="85"/>
      <c r="FA344" s="85"/>
      <c r="FB344" s="85"/>
      <c r="FC344" s="85"/>
    </row>
    <row r="345" spans="25:159" x14ac:dyDescent="0.2"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  <c r="DN345" s="85"/>
      <c r="DO345" s="85"/>
      <c r="DP345" s="85"/>
      <c r="DQ345" s="85"/>
      <c r="DR345" s="85"/>
      <c r="DS345" s="85"/>
      <c r="DT345" s="85"/>
      <c r="DU345" s="85"/>
      <c r="DV345" s="85"/>
      <c r="DW345" s="85"/>
      <c r="DX345" s="85"/>
      <c r="DY345" s="85"/>
      <c r="DZ345" s="85"/>
      <c r="EA345" s="85"/>
      <c r="EB345" s="85"/>
      <c r="EC345" s="85"/>
      <c r="ED345" s="85"/>
      <c r="EE345" s="85"/>
      <c r="EF345" s="85"/>
      <c r="EG345" s="85"/>
      <c r="EH345" s="85"/>
      <c r="EI345" s="85"/>
      <c r="EJ345" s="85"/>
      <c r="EK345" s="85"/>
      <c r="EL345" s="85"/>
      <c r="EM345" s="85"/>
      <c r="EN345" s="85"/>
      <c r="EO345" s="85"/>
      <c r="EP345" s="85"/>
      <c r="EQ345" s="85"/>
      <c r="ER345" s="85"/>
      <c r="ES345" s="85"/>
      <c r="ET345" s="85"/>
      <c r="EU345" s="85"/>
      <c r="EV345" s="85"/>
      <c r="EW345" s="85"/>
      <c r="EX345" s="85"/>
      <c r="EY345" s="85"/>
      <c r="EZ345" s="85"/>
      <c r="FA345" s="85"/>
      <c r="FB345" s="85"/>
      <c r="FC345" s="85"/>
    </row>
    <row r="346" spans="25:159" x14ac:dyDescent="0.2"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  <c r="DN346" s="85"/>
      <c r="DO346" s="85"/>
      <c r="DP346" s="85"/>
      <c r="DQ346" s="85"/>
      <c r="DR346" s="85"/>
      <c r="DS346" s="85"/>
      <c r="DT346" s="85"/>
      <c r="DU346" s="85"/>
      <c r="DV346" s="85"/>
      <c r="DW346" s="85"/>
      <c r="DX346" s="85"/>
      <c r="DY346" s="85"/>
      <c r="DZ346" s="85"/>
      <c r="EA346" s="85"/>
      <c r="EB346" s="85"/>
      <c r="EC346" s="85"/>
      <c r="ED346" s="85"/>
      <c r="EE346" s="85"/>
      <c r="EF346" s="85"/>
      <c r="EG346" s="85"/>
      <c r="EH346" s="85"/>
      <c r="EI346" s="85"/>
      <c r="EJ346" s="85"/>
      <c r="EK346" s="85"/>
      <c r="EL346" s="85"/>
      <c r="EM346" s="85"/>
      <c r="EN346" s="85"/>
      <c r="EO346" s="85"/>
      <c r="EP346" s="85"/>
      <c r="EQ346" s="85"/>
      <c r="ER346" s="85"/>
      <c r="ES346" s="85"/>
      <c r="ET346" s="85"/>
      <c r="EU346" s="85"/>
      <c r="EV346" s="85"/>
      <c r="EW346" s="85"/>
      <c r="EX346" s="85"/>
      <c r="EY346" s="85"/>
      <c r="EZ346" s="85"/>
      <c r="FA346" s="85"/>
      <c r="FB346" s="85"/>
      <c r="FC346" s="85"/>
    </row>
    <row r="347" spans="25:159" x14ac:dyDescent="0.2"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  <c r="DN347" s="85"/>
      <c r="DO347" s="85"/>
      <c r="DP347" s="85"/>
      <c r="DQ347" s="85"/>
      <c r="DR347" s="85"/>
      <c r="DS347" s="85"/>
      <c r="DT347" s="85"/>
      <c r="DU347" s="85"/>
      <c r="DV347" s="85"/>
      <c r="DW347" s="85"/>
      <c r="DX347" s="85"/>
      <c r="DY347" s="85"/>
      <c r="DZ347" s="85"/>
      <c r="EA347" s="85"/>
      <c r="EB347" s="85"/>
      <c r="EC347" s="85"/>
      <c r="ED347" s="85"/>
      <c r="EE347" s="85"/>
      <c r="EF347" s="85"/>
      <c r="EG347" s="85"/>
      <c r="EH347" s="85"/>
      <c r="EI347" s="85"/>
      <c r="EJ347" s="85"/>
      <c r="EK347" s="85"/>
      <c r="EL347" s="85"/>
      <c r="EM347" s="85"/>
      <c r="EN347" s="85"/>
      <c r="EO347" s="85"/>
      <c r="EP347" s="85"/>
      <c r="EQ347" s="85"/>
      <c r="ER347" s="85"/>
      <c r="ES347" s="85"/>
      <c r="ET347" s="85"/>
      <c r="EU347" s="85"/>
      <c r="EV347" s="85"/>
      <c r="EW347" s="85"/>
      <c r="EX347" s="85"/>
      <c r="EY347" s="85"/>
      <c r="EZ347" s="85"/>
      <c r="FA347" s="85"/>
      <c r="FB347" s="85"/>
      <c r="FC347" s="85"/>
    </row>
    <row r="348" spans="25:159" x14ac:dyDescent="0.2"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  <c r="DN348" s="85"/>
      <c r="DO348" s="85"/>
      <c r="DP348" s="85"/>
      <c r="DQ348" s="85"/>
      <c r="DR348" s="85"/>
      <c r="DS348" s="85"/>
      <c r="DT348" s="85"/>
      <c r="DU348" s="85"/>
      <c r="DV348" s="85"/>
      <c r="DW348" s="85"/>
      <c r="DX348" s="85"/>
      <c r="DY348" s="85"/>
      <c r="DZ348" s="85"/>
      <c r="EA348" s="85"/>
      <c r="EB348" s="85"/>
      <c r="EC348" s="85"/>
      <c r="ED348" s="85"/>
      <c r="EE348" s="85"/>
      <c r="EF348" s="85"/>
      <c r="EG348" s="85"/>
      <c r="EH348" s="85"/>
      <c r="EI348" s="85"/>
      <c r="EJ348" s="85"/>
      <c r="EK348" s="85"/>
      <c r="EL348" s="85"/>
      <c r="EM348" s="85"/>
      <c r="EN348" s="85"/>
      <c r="EO348" s="85"/>
      <c r="EP348" s="85"/>
      <c r="EQ348" s="85"/>
      <c r="ER348" s="85"/>
      <c r="ES348" s="85"/>
      <c r="ET348" s="85"/>
      <c r="EU348" s="85"/>
      <c r="EV348" s="85"/>
      <c r="EW348" s="85"/>
      <c r="EX348" s="85"/>
      <c r="EY348" s="85"/>
      <c r="EZ348" s="85"/>
      <c r="FA348" s="85"/>
      <c r="FB348" s="85"/>
      <c r="FC348" s="85"/>
    </row>
    <row r="349" spans="25:159" x14ac:dyDescent="0.2"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  <c r="DN349" s="85"/>
      <c r="DO349" s="85"/>
      <c r="DP349" s="85"/>
      <c r="DQ349" s="85"/>
      <c r="DR349" s="85"/>
      <c r="DS349" s="85"/>
      <c r="DT349" s="85"/>
      <c r="DU349" s="85"/>
      <c r="DV349" s="85"/>
      <c r="DW349" s="85"/>
      <c r="DX349" s="85"/>
      <c r="DY349" s="85"/>
      <c r="DZ349" s="85"/>
      <c r="EA349" s="85"/>
      <c r="EB349" s="85"/>
      <c r="EC349" s="85"/>
      <c r="ED349" s="85"/>
      <c r="EE349" s="85"/>
      <c r="EF349" s="85"/>
      <c r="EG349" s="85"/>
      <c r="EH349" s="85"/>
      <c r="EI349" s="85"/>
      <c r="EJ349" s="85"/>
      <c r="EK349" s="85"/>
      <c r="EL349" s="85"/>
      <c r="EM349" s="85"/>
      <c r="EN349" s="85"/>
      <c r="EO349" s="85"/>
      <c r="EP349" s="85"/>
      <c r="EQ349" s="85"/>
      <c r="ER349" s="85"/>
      <c r="ES349" s="85"/>
      <c r="ET349" s="85"/>
      <c r="EU349" s="85"/>
      <c r="EV349" s="85"/>
      <c r="EW349" s="85"/>
      <c r="EX349" s="85"/>
      <c r="EY349" s="85"/>
      <c r="EZ349" s="85"/>
      <c r="FA349" s="85"/>
      <c r="FB349" s="85"/>
      <c r="FC349" s="85"/>
    </row>
    <row r="350" spans="25:159" x14ac:dyDescent="0.2"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  <c r="DV350" s="85"/>
      <c r="DW350" s="85"/>
      <c r="DX350" s="85"/>
      <c r="DY350" s="85"/>
      <c r="DZ350" s="85"/>
      <c r="EA350" s="85"/>
      <c r="EB350" s="85"/>
      <c r="EC350" s="85"/>
      <c r="ED350" s="85"/>
      <c r="EE350" s="85"/>
      <c r="EF350" s="85"/>
      <c r="EG350" s="85"/>
      <c r="EH350" s="85"/>
      <c r="EI350" s="85"/>
      <c r="EJ350" s="85"/>
      <c r="EK350" s="85"/>
      <c r="EL350" s="85"/>
      <c r="EM350" s="85"/>
      <c r="EN350" s="85"/>
      <c r="EO350" s="85"/>
      <c r="EP350" s="85"/>
      <c r="EQ350" s="85"/>
      <c r="ER350" s="85"/>
      <c r="ES350" s="85"/>
      <c r="ET350" s="85"/>
      <c r="EU350" s="85"/>
      <c r="EV350" s="85"/>
      <c r="EW350" s="85"/>
      <c r="EX350" s="85"/>
      <c r="EY350" s="85"/>
      <c r="EZ350" s="85"/>
      <c r="FA350" s="85"/>
      <c r="FB350" s="85"/>
      <c r="FC350" s="85"/>
    </row>
    <row r="351" spans="25:159" x14ac:dyDescent="0.2"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  <c r="DV351" s="85"/>
      <c r="DW351" s="85"/>
      <c r="DX351" s="85"/>
      <c r="DY351" s="85"/>
      <c r="DZ351" s="85"/>
      <c r="EA351" s="85"/>
      <c r="EB351" s="85"/>
      <c r="EC351" s="85"/>
      <c r="ED351" s="85"/>
      <c r="EE351" s="85"/>
      <c r="EF351" s="85"/>
      <c r="EG351" s="85"/>
      <c r="EH351" s="85"/>
      <c r="EI351" s="85"/>
      <c r="EJ351" s="85"/>
      <c r="EK351" s="85"/>
      <c r="EL351" s="85"/>
      <c r="EM351" s="85"/>
      <c r="EN351" s="85"/>
      <c r="EO351" s="85"/>
      <c r="EP351" s="85"/>
      <c r="EQ351" s="85"/>
      <c r="ER351" s="85"/>
      <c r="ES351" s="85"/>
      <c r="ET351" s="85"/>
      <c r="EU351" s="85"/>
      <c r="EV351" s="85"/>
      <c r="EW351" s="85"/>
      <c r="EX351" s="85"/>
      <c r="EY351" s="85"/>
      <c r="EZ351" s="85"/>
      <c r="FA351" s="85"/>
      <c r="FB351" s="85"/>
      <c r="FC351" s="85"/>
    </row>
    <row r="352" spans="25:159" x14ac:dyDescent="0.2"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  <c r="DN352" s="85"/>
      <c r="DO352" s="85"/>
      <c r="DP352" s="85"/>
      <c r="DQ352" s="85"/>
      <c r="DR352" s="85"/>
      <c r="DS352" s="85"/>
      <c r="DT352" s="85"/>
      <c r="DU352" s="85"/>
      <c r="DV352" s="85"/>
      <c r="DW352" s="85"/>
      <c r="DX352" s="85"/>
      <c r="DY352" s="85"/>
      <c r="DZ352" s="85"/>
      <c r="EA352" s="85"/>
      <c r="EB352" s="85"/>
      <c r="EC352" s="85"/>
      <c r="ED352" s="85"/>
      <c r="EE352" s="85"/>
      <c r="EF352" s="85"/>
      <c r="EG352" s="85"/>
      <c r="EH352" s="85"/>
      <c r="EI352" s="85"/>
      <c r="EJ352" s="85"/>
      <c r="EK352" s="85"/>
      <c r="EL352" s="85"/>
      <c r="EM352" s="85"/>
      <c r="EN352" s="85"/>
      <c r="EO352" s="85"/>
      <c r="EP352" s="85"/>
      <c r="EQ352" s="85"/>
      <c r="ER352" s="85"/>
      <c r="ES352" s="85"/>
      <c r="ET352" s="85"/>
      <c r="EU352" s="85"/>
      <c r="EV352" s="85"/>
      <c r="EW352" s="85"/>
      <c r="EX352" s="85"/>
      <c r="EY352" s="85"/>
      <c r="EZ352" s="85"/>
      <c r="FA352" s="85"/>
      <c r="FB352" s="85"/>
      <c r="FC352" s="85"/>
    </row>
    <row r="353" spans="25:159" x14ac:dyDescent="0.2"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  <c r="DN353" s="85"/>
      <c r="DO353" s="85"/>
      <c r="DP353" s="85"/>
      <c r="DQ353" s="85"/>
      <c r="DR353" s="85"/>
      <c r="DS353" s="85"/>
      <c r="DT353" s="85"/>
      <c r="DU353" s="85"/>
      <c r="DV353" s="85"/>
      <c r="DW353" s="85"/>
      <c r="DX353" s="85"/>
      <c r="DY353" s="85"/>
      <c r="DZ353" s="85"/>
      <c r="EA353" s="85"/>
      <c r="EB353" s="85"/>
      <c r="EC353" s="85"/>
      <c r="ED353" s="85"/>
      <c r="EE353" s="85"/>
      <c r="EF353" s="85"/>
      <c r="EG353" s="85"/>
      <c r="EH353" s="85"/>
      <c r="EI353" s="85"/>
      <c r="EJ353" s="85"/>
      <c r="EK353" s="85"/>
      <c r="EL353" s="85"/>
      <c r="EM353" s="85"/>
      <c r="EN353" s="85"/>
      <c r="EO353" s="85"/>
      <c r="EP353" s="85"/>
      <c r="EQ353" s="85"/>
      <c r="ER353" s="85"/>
      <c r="ES353" s="85"/>
      <c r="ET353" s="85"/>
      <c r="EU353" s="85"/>
      <c r="EV353" s="85"/>
      <c r="EW353" s="85"/>
      <c r="EX353" s="85"/>
      <c r="EY353" s="85"/>
      <c r="EZ353" s="85"/>
      <c r="FA353" s="85"/>
      <c r="FB353" s="85"/>
      <c r="FC353" s="85"/>
    </row>
    <row r="354" spans="25:159" x14ac:dyDescent="0.2"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  <c r="DN354" s="85"/>
      <c r="DO354" s="85"/>
      <c r="DP354" s="85"/>
      <c r="DQ354" s="85"/>
      <c r="DR354" s="85"/>
      <c r="DS354" s="85"/>
      <c r="DT354" s="85"/>
      <c r="DU354" s="85"/>
      <c r="DV354" s="85"/>
      <c r="DW354" s="85"/>
      <c r="DX354" s="85"/>
      <c r="DY354" s="85"/>
      <c r="DZ354" s="85"/>
      <c r="EA354" s="85"/>
      <c r="EB354" s="85"/>
      <c r="EC354" s="85"/>
      <c r="ED354" s="85"/>
      <c r="EE354" s="85"/>
      <c r="EF354" s="85"/>
      <c r="EG354" s="85"/>
      <c r="EH354" s="85"/>
      <c r="EI354" s="85"/>
      <c r="EJ354" s="85"/>
      <c r="EK354" s="85"/>
      <c r="EL354" s="85"/>
      <c r="EM354" s="85"/>
      <c r="EN354" s="85"/>
      <c r="EO354" s="85"/>
      <c r="EP354" s="85"/>
      <c r="EQ354" s="85"/>
      <c r="ER354" s="85"/>
      <c r="ES354" s="85"/>
      <c r="ET354" s="85"/>
      <c r="EU354" s="85"/>
      <c r="EV354" s="85"/>
      <c r="EW354" s="85"/>
      <c r="EX354" s="85"/>
      <c r="EY354" s="85"/>
      <c r="EZ354" s="85"/>
      <c r="FA354" s="85"/>
      <c r="FB354" s="85"/>
      <c r="FC354" s="85"/>
    </row>
    <row r="355" spans="25:159" x14ac:dyDescent="0.2"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  <c r="DN355" s="85"/>
      <c r="DO355" s="85"/>
      <c r="DP355" s="85"/>
      <c r="DQ355" s="85"/>
      <c r="DR355" s="85"/>
      <c r="DS355" s="85"/>
      <c r="DT355" s="85"/>
      <c r="DU355" s="85"/>
      <c r="DV355" s="85"/>
      <c r="DW355" s="85"/>
      <c r="DX355" s="85"/>
      <c r="DY355" s="85"/>
      <c r="DZ355" s="85"/>
      <c r="EA355" s="85"/>
      <c r="EB355" s="85"/>
      <c r="EC355" s="85"/>
      <c r="ED355" s="85"/>
      <c r="EE355" s="85"/>
      <c r="EF355" s="85"/>
      <c r="EG355" s="85"/>
      <c r="EH355" s="85"/>
      <c r="EI355" s="85"/>
      <c r="EJ355" s="85"/>
      <c r="EK355" s="85"/>
      <c r="EL355" s="85"/>
      <c r="EM355" s="85"/>
      <c r="EN355" s="85"/>
      <c r="EO355" s="85"/>
      <c r="EP355" s="85"/>
      <c r="EQ355" s="85"/>
      <c r="ER355" s="85"/>
      <c r="ES355" s="85"/>
      <c r="ET355" s="85"/>
      <c r="EU355" s="85"/>
      <c r="EV355" s="85"/>
      <c r="EW355" s="85"/>
      <c r="EX355" s="85"/>
      <c r="EY355" s="85"/>
      <c r="EZ355" s="85"/>
      <c r="FA355" s="85"/>
      <c r="FB355" s="85"/>
      <c r="FC355" s="85"/>
    </row>
    <row r="356" spans="25:159" x14ac:dyDescent="0.2"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  <c r="DN356" s="85"/>
      <c r="DO356" s="85"/>
      <c r="DP356" s="85"/>
      <c r="DQ356" s="85"/>
      <c r="DR356" s="85"/>
      <c r="DS356" s="85"/>
      <c r="DT356" s="85"/>
      <c r="DU356" s="85"/>
      <c r="DV356" s="85"/>
      <c r="DW356" s="85"/>
      <c r="DX356" s="85"/>
      <c r="DY356" s="85"/>
      <c r="DZ356" s="85"/>
      <c r="EA356" s="85"/>
      <c r="EB356" s="85"/>
      <c r="EC356" s="85"/>
      <c r="ED356" s="85"/>
      <c r="EE356" s="85"/>
      <c r="EF356" s="85"/>
      <c r="EG356" s="85"/>
      <c r="EH356" s="85"/>
      <c r="EI356" s="85"/>
      <c r="EJ356" s="85"/>
      <c r="EK356" s="85"/>
      <c r="EL356" s="85"/>
      <c r="EM356" s="85"/>
      <c r="EN356" s="85"/>
      <c r="EO356" s="85"/>
      <c r="EP356" s="85"/>
      <c r="EQ356" s="85"/>
      <c r="ER356" s="85"/>
      <c r="ES356" s="85"/>
      <c r="ET356" s="85"/>
      <c r="EU356" s="85"/>
      <c r="EV356" s="85"/>
      <c r="EW356" s="85"/>
      <c r="EX356" s="85"/>
      <c r="EY356" s="85"/>
      <c r="EZ356" s="85"/>
      <c r="FA356" s="85"/>
      <c r="FB356" s="85"/>
      <c r="FC356" s="85"/>
    </row>
    <row r="357" spans="25:159" x14ac:dyDescent="0.2"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  <c r="DN357" s="85"/>
      <c r="DO357" s="85"/>
      <c r="DP357" s="85"/>
      <c r="DQ357" s="85"/>
      <c r="DR357" s="85"/>
      <c r="DS357" s="85"/>
      <c r="DT357" s="85"/>
      <c r="DU357" s="85"/>
      <c r="DV357" s="85"/>
      <c r="DW357" s="85"/>
      <c r="DX357" s="85"/>
      <c r="DY357" s="85"/>
      <c r="DZ357" s="85"/>
      <c r="EA357" s="85"/>
      <c r="EB357" s="85"/>
      <c r="EC357" s="85"/>
      <c r="ED357" s="85"/>
      <c r="EE357" s="85"/>
      <c r="EF357" s="85"/>
      <c r="EG357" s="85"/>
      <c r="EH357" s="85"/>
      <c r="EI357" s="85"/>
      <c r="EJ357" s="85"/>
      <c r="EK357" s="85"/>
      <c r="EL357" s="85"/>
      <c r="EM357" s="85"/>
      <c r="EN357" s="85"/>
      <c r="EO357" s="85"/>
      <c r="EP357" s="85"/>
      <c r="EQ357" s="85"/>
      <c r="ER357" s="85"/>
      <c r="ES357" s="85"/>
      <c r="ET357" s="85"/>
      <c r="EU357" s="85"/>
      <c r="EV357" s="85"/>
      <c r="EW357" s="85"/>
      <c r="EX357" s="85"/>
      <c r="EY357" s="85"/>
      <c r="EZ357" s="85"/>
      <c r="FA357" s="85"/>
      <c r="FB357" s="85"/>
      <c r="FC357" s="85"/>
    </row>
    <row r="358" spans="25:159" x14ac:dyDescent="0.2"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  <c r="DV358" s="85"/>
      <c r="DW358" s="85"/>
      <c r="DX358" s="85"/>
      <c r="DY358" s="85"/>
      <c r="DZ358" s="85"/>
      <c r="EA358" s="85"/>
      <c r="EB358" s="85"/>
      <c r="EC358" s="85"/>
      <c r="ED358" s="85"/>
      <c r="EE358" s="85"/>
      <c r="EF358" s="85"/>
      <c r="EG358" s="85"/>
      <c r="EH358" s="85"/>
      <c r="EI358" s="85"/>
      <c r="EJ358" s="85"/>
      <c r="EK358" s="85"/>
      <c r="EL358" s="85"/>
      <c r="EM358" s="85"/>
      <c r="EN358" s="85"/>
      <c r="EO358" s="85"/>
      <c r="EP358" s="85"/>
      <c r="EQ358" s="85"/>
      <c r="ER358" s="85"/>
      <c r="ES358" s="85"/>
      <c r="ET358" s="85"/>
      <c r="EU358" s="85"/>
      <c r="EV358" s="85"/>
      <c r="EW358" s="85"/>
      <c r="EX358" s="85"/>
      <c r="EY358" s="85"/>
      <c r="EZ358" s="85"/>
      <c r="FA358" s="85"/>
      <c r="FB358" s="85"/>
      <c r="FC358" s="85"/>
    </row>
    <row r="359" spans="25:159" x14ac:dyDescent="0.2"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  <c r="DN359" s="85"/>
      <c r="DO359" s="85"/>
      <c r="DP359" s="85"/>
      <c r="DQ359" s="85"/>
      <c r="DR359" s="85"/>
      <c r="DS359" s="85"/>
      <c r="DT359" s="85"/>
      <c r="DU359" s="85"/>
      <c r="DV359" s="85"/>
      <c r="DW359" s="85"/>
      <c r="DX359" s="85"/>
      <c r="DY359" s="85"/>
      <c r="DZ359" s="85"/>
      <c r="EA359" s="85"/>
      <c r="EB359" s="85"/>
      <c r="EC359" s="85"/>
      <c r="ED359" s="85"/>
      <c r="EE359" s="85"/>
      <c r="EF359" s="85"/>
      <c r="EG359" s="85"/>
      <c r="EH359" s="85"/>
      <c r="EI359" s="85"/>
      <c r="EJ359" s="85"/>
      <c r="EK359" s="85"/>
      <c r="EL359" s="85"/>
      <c r="EM359" s="85"/>
      <c r="EN359" s="85"/>
      <c r="EO359" s="85"/>
      <c r="EP359" s="85"/>
      <c r="EQ359" s="85"/>
      <c r="ER359" s="85"/>
      <c r="ES359" s="85"/>
      <c r="ET359" s="85"/>
      <c r="EU359" s="85"/>
      <c r="EV359" s="85"/>
      <c r="EW359" s="85"/>
      <c r="EX359" s="85"/>
      <c r="EY359" s="85"/>
      <c r="EZ359" s="85"/>
      <c r="FA359" s="85"/>
      <c r="FB359" s="85"/>
      <c r="FC359" s="85"/>
    </row>
    <row r="360" spans="25:159" x14ac:dyDescent="0.2"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  <c r="DN360" s="85"/>
      <c r="DO360" s="85"/>
      <c r="DP360" s="85"/>
      <c r="DQ360" s="85"/>
      <c r="DR360" s="85"/>
      <c r="DS360" s="85"/>
      <c r="DT360" s="85"/>
      <c r="DU360" s="85"/>
      <c r="DV360" s="85"/>
      <c r="DW360" s="85"/>
      <c r="DX360" s="85"/>
      <c r="DY360" s="85"/>
      <c r="DZ360" s="85"/>
      <c r="EA360" s="85"/>
      <c r="EB360" s="85"/>
      <c r="EC360" s="85"/>
      <c r="ED360" s="85"/>
      <c r="EE360" s="85"/>
      <c r="EF360" s="85"/>
      <c r="EG360" s="85"/>
      <c r="EH360" s="85"/>
      <c r="EI360" s="85"/>
      <c r="EJ360" s="85"/>
      <c r="EK360" s="85"/>
      <c r="EL360" s="85"/>
      <c r="EM360" s="85"/>
      <c r="EN360" s="85"/>
      <c r="EO360" s="85"/>
      <c r="EP360" s="85"/>
      <c r="EQ360" s="85"/>
      <c r="ER360" s="85"/>
      <c r="ES360" s="85"/>
      <c r="ET360" s="85"/>
      <c r="EU360" s="85"/>
      <c r="EV360" s="85"/>
      <c r="EW360" s="85"/>
      <c r="EX360" s="85"/>
      <c r="EY360" s="85"/>
      <c r="EZ360" s="85"/>
      <c r="FA360" s="85"/>
      <c r="FB360" s="85"/>
      <c r="FC360" s="85"/>
    </row>
    <row r="361" spans="25:159" x14ac:dyDescent="0.2"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  <c r="DN361" s="85"/>
      <c r="DO361" s="85"/>
      <c r="DP361" s="85"/>
      <c r="DQ361" s="85"/>
      <c r="DR361" s="85"/>
      <c r="DS361" s="85"/>
      <c r="DT361" s="85"/>
      <c r="DU361" s="85"/>
      <c r="DV361" s="85"/>
      <c r="DW361" s="85"/>
      <c r="DX361" s="85"/>
      <c r="DY361" s="85"/>
      <c r="DZ361" s="85"/>
      <c r="EA361" s="85"/>
      <c r="EB361" s="85"/>
      <c r="EC361" s="85"/>
      <c r="ED361" s="85"/>
      <c r="EE361" s="85"/>
      <c r="EF361" s="85"/>
      <c r="EG361" s="85"/>
      <c r="EH361" s="85"/>
      <c r="EI361" s="85"/>
      <c r="EJ361" s="85"/>
      <c r="EK361" s="85"/>
      <c r="EL361" s="85"/>
      <c r="EM361" s="85"/>
      <c r="EN361" s="85"/>
      <c r="EO361" s="85"/>
      <c r="EP361" s="85"/>
      <c r="EQ361" s="85"/>
      <c r="ER361" s="85"/>
      <c r="ES361" s="85"/>
      <c r="ET361" s="85"/>
      <c r="EU361" s="85"/>
      <c r="EV361" s="85"/>
      <c r="EW361" s="85"/>
      <c r="EX361" s="85"/>
      <c r="EY361" s="85"/>
      <c r="EZ361" s="85"/>
      <c r="FA361" s="85"/>
      <c r="FB361" s="85"/>
      <c r="FC361" s="85"/>
    </row>
    <row r="362" spans="25:159" x14ac:dyDescent="0.2"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  <c r="DK362" s="85"/>
      <c r="DL362" s="85"/>
      <c r="DM362" s="85"/>
      <c r="DN362" s="85"/>
      <c r="DO362" s="85"/>
      <c r="DP362" s="85"/>
      <c r="DQ362" s="85"/>
      <c r="DR362" s="85"/>
      <c r="DS362" s="85"/>
      <c r="DT362" s="85"/>
      <c r="DU362" s="85"/>
      <c r="DV362" s="85"/>
      <c r="DW362" s="85"/>
      <c r="DX362" s="85"/>
      <c r="DY362" s="85"/>
      <c r="DZ362" s="85"/>
      <c r="EA362" s="85"/>
      <c r="EB362" s="85"/>
      <c r="EC362" s="85"/>
      <c r="ED362" s="85"/>
      <c r="EE362" s="85"/>
      <c r="EF362" s="85"/>
      <c r="EG362" s="85"/>
      <c r="EH362" s="85"/>
      <c r="EI362" s="85"/>
      <c r="EJ362" s="85"/>
      <c r="EK362" s="85"/>
      <c r="EL362" s="85"/>
      <c r="EM362" s="85"/>
      <c r="EN362" s="85"/>
      <c r="EO362" s="85"/>
      <c r="EP362" s="85"/>
      <c r="EQ362" s="85"/>
      <c r="ER362" s="85"/>
      <c r="ES362" s="85"/>
      <c r="ET362" s="85"/>
      <c r="EU362" s="85"/>
      <c r="EV362" s="85"/>
      <c r="EW362" s="85"/>
      <c r="EX362" s="85"/>
      <c r="EY362" s="85"/>
      <c r="EZ362" s="85"/>
      <c r="FA362" s="85"/>
      <c r="FB362" s="85"/>
      <c r="FC362" s="85"/>
    </row>
    <row r="363" spans="25:159" x14ac:dyDescent="0.2"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  <c r="DK363" s="85"/>
      <c r="DL363" s="85"/>
      <c r="DM363" s="85"/>
      <c r="DN363" s="85"/>
      <c r="DO363" s="85"/>
      <c r="DP363" s="85"/>
      <c r="DQ363" s="85"/>
      <c r="DR363" s="85"/>
      <c r="DS363" s="85"/>
      <c r="DT363" s="85"/>
      <c r="DU363" s="85"/>
      <c r="DV363" s="85"/>
      <c r="DW363" s="85"/>
      <c r="DX363" s="85"/>
      <c r="DY363" s="85"/>
      <c r="DZ363" s="85"/>
      <c r="EA363" s="85"/>
      <c r="EB363" s="85"/>
      <c r="EC363" s="85"/>
      <c r="ED363" s="85"/>
      <c r="EE363" s="85"/>
      <c r="EF363" s="85"/>
      <c r="EG363" s="85"/>
      <c r="EH363" s="85"/>
      <c r="EI363" s="85"/>
      <c r="EJ363" s="85"/>
      <c r="EK363" s="85"/>
      <c r="EL363" s="85"/>
      <c r="EM363" s="85"/>
      <c r="EN363" s="85"/>
      <c r="EO363" s="85"/>
      <c r="EP363" s="85"/>
      <c r="EQ363" s="85"/>
      <c r="ER363" s="85"/>
      <c r="ES363" s="85"/>
      <c r="ET363" s="85"/>
      <c r="EU363" s="85"/>
      <c r="EV363" s="85"/>
      <c r="EW363" s="85"/>
      <c r="EX363" s="85"/>
      <c r="EY363" s="85"/>
      <c r="EZ363" s="85"/>
      <c r="FA363" s="85"/>
      <c r="FB363" s="85"/>
      <c r="FC363" s="85"/>
    </row>
    <row r="364" spans="25:159" x14ac:dyDescent="0.2"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  <c r="DK364" s="85"/>
      <c r="DL364" s="85"/>
      <c r="DM364" s="85"/>
      <c r="DN364" s="85"/>
      <c r="DO364" s="85"/>
      <c r="DP364" s="85"/>
      <c r="DQ364" s="85"/>
      <c r="DR364" s="85"/>
      <c r="DS364" s="85"/>
      <c r="DT364" s="85"/>
      <c r="DU364" s="85"/>
      <c r="DV364" s="85"/>
      <c r="DW364" s="85"/>
      <c r="DX364" s="85"/>
      <c r="DY364" s="85"/>
      <c r="DZ364" s="85"/>
      <c r="EA364" s="85"/>
      <c r="EB364" s="85"/>
      <c r="EC364" s="85"/>
      <c r="ED364" s="85"/>
      <c r="EE364" s="85"/>
      <c r="EF364" s="85"/>
      <c r="EG364" s="85"/>
      <c r="EH364" s="85"/>
      <c r="EI364" s="85"/>
      <c r="EJ364" s="85"/>
      <c r="EK364" s="85"/>
      <c r="EL364" s="85"/>
      <c r="EM364" s="85"/>
      <c r="EN364" s="85"/>
      <c r="EO364" s="85"/>
      <c r="EP364" s="85"/>
      <c r="EQ364" s="85"/>
      <c r="ER364" s="85"/>
      <c r="ES364" s="85"/>
      <c r="ET364" s="85"/>
      <c r="EU364" s="85"/>
      <c r="EV364" s="85"/>
      <c r="EW364" s="85"/>
      <c r="EX364" s="85"/>
      <c r="EY364" s="85"/>
      <c r="EZ364" s="85"/>
      <c r="FA364" s="85"/>
      <c r="FB364" s="85"/>
      <c r="FC364" s="85"/>
    </row>
    <row r="365" spans="25:159" x14ac:dyDescent="0.2"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  <c r="DK365" s="85"/>
      <c r="DL365" s="85"/>
      <c r="DM365" s="85"/>
      <c r="DN365" s="85"/>
      <c r="DO365" s="85"/>
      <c r="DP365" s="85"/>
      <c r="DQ365" s="85"/>
      <c r="DR365" s="85"/>
      <c r="DS365" s="85"/>
      <c r="DT365" s="85"/>
      <c r="DU365" s="85"/>
      <c r="DV365" s="85"/>
      <c r="DW365" s="85"/>
      <c r="DX365" s="85"/>
      <c r="DY365" s="85"/>
      <c r="DZ365" s="85"/>
      <c r="EA365" s="85"/>
      <c r="EB365" s="85"/>
      <c r="EC365" s="85"/>
      <c r="ED365" s="85"/>
      <c r="EE365" s="85"/>
      <c r="EF365" s="85"/>
      <c r="EG365" s="85"/>
      <c r="EH365" s="85"/>
      <c r="EI365" s="85"/>
      <c r="EJ365" s="85"/>
      <c r="EK365" s="85"/>
      <c r="EL365" s="85"/>
      <c r="EM365" s="85"/>
      <c r="EN365" s="85"/>
      <c r="EO365" s="85"/>
      <c r="EP365" s="85"/>
      <c r="EQ365" s="85"/>
      <c r="ER365" s="85"/>
      <c r="ES365" s="85"/>
      <c r="ET365" s="85"/>
      <c r="EU365" s="85"/>
      <c r="EV365" s="85"/>
      <c r="EW365" s="85"/>
      <c r="EX365" s="85"/>
      <c r="EY365" s="85"/>
      <c r="EZ365" s="85"/>
      <c r="FA365" s="85"/>
      <c r="FB365" s="85"/>
      <c r="FC365" s="85"/>
    </row>
    <row r="366" spans="25:159" x14ac:dyDescent="0.2">
      <c r="Y366" s="85"/>
    </row>
    <row r="367" spans="25:159" x14ac:dyDescent="0.2">
      <c r="Y367" s="85"/>
    </row>
    <row r="368" spans="25:159" x14ac:dyDescent="0.2">
      <c r="Y368" s="85"/>
    </row>
    <row r="369" spans="25:25" x14ac:dyDescent="0.2">
      <c r="Y369" s="85"/>
    </row>
    <row r="370" spans="25:25" x14ac:dyDescent="0.2">
      <c r="Y370" s="85"/>
    </row>
    <row r="371" spans="25:25" x14ac:dyDescent="0.2">
      <c r="Y371" s="85"/>
    </row>
    <row r="372" spans="25:25" x14ac:dyDescent="0.2">
      <c r="Y372" s="85"/>
    </row>
    <row r="373" spans="25:25" x14ac:dyDescent="0.2">
      <c r="Y373" s="85"/>
    </row>
  </sheetData>
  <mergeCells count="19">
    <mergeCell ref="A1:X2"/>
    <mergeCell ref="A3:X3"/>
    <mergeCell ref="K7:L7"/>
    <mergeCell ref="N7:O7"/>
    <mergeCell ref="Q7:R7"/>
    <mergeCell ref="T7:U7"/>
    <mergeCell ref="W7:X7"/>
    <mergeCell ref="C47:X47"/>
    <mergeCell ref="H8:I8"/>
    <mergeCell ref="K8:L8"/>
    <mergeCell ref="N8:O8"/>
    <mergeCell ref="Q8:R8"/>
    <mergeCell ref="T8:U8"/>
    <mergeCell ref="W8:X8"/>
    <mergeCell ref="K9:L9"/>
    <mergeCell ref="N9:O9"/>
    <mergeCell ref="Q9:R9"/>
    <mergeCell ref="T9:U9"/>
    <mergeCell ref="W9:X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zoomScale="75" zoomScaleNormal="75" workbookViewId="0">
      <pane ySplit="5" topLeftCell="A159" activePane="bottomLeft" state="frozen"/>
      <selection pane="bottomLeft" activeCell="D192" sqref="D192"/>
    </sheetView>
  </sheetViews>
  <sheetFormatPr defaultColWidth="30.7109375" defaultRowHeight="15" x14ac:dyDescent="0.25"/>
  <cols>
    <col min="1" max="1" width="41.85546875" style="1" customWidth="1"/>
    <col min="2" max="2" width="32" style="2" bestFit="1" customWidth="1"/>
    <col min="3" max="3" width="19.140625" customWidth="1"/>
    <col min="4" max="4" width="15.7109375" bestFit="1" customWidth="1"/>
    <col min="5" max="5" width="17.42578125" customWidth="1"/>
    <col min="6" max="6" width="12.7109375" bestFit="1" customWidth="1"/>
  </cols>
  <sheetData>
    <row r="1" spans="1:5" x14ac:dyDescent="0.25">
      <c r="A1" s="135" t="s">
        <v>334</v>
      </c>
      <c r="B1" s="135"/>
      <c r="C1" s="135"/>
      <c r="D1" s="135"/>
      <c r="E1" s="135"/>
    </row>
    <row r="2" spans="1:5" x14ac:dyDescent="0.25">
      <c r="A2" s="133" t="s">
        <v>66</v>
      </c>
      <c r="B2" s="133"/>
      <c r="C2" s="133"/>
      <c r="D2" s="133"/>
      <c r="E2" s="133"/>
    </row>
    <row r="3" spans="1:5" x14ac:dyDescent="0.25">
      <c r="A3" s="133" t="s">
        <v>274</v>
      </c>
      <c r="B3" s="133"/>
      <c r="C3" s="133"/>
      <c r="D3" s="133"/>
      <c r="E3" s="133"/>
    </row>
    <row r="4" spans="1:5" x14ac:dyDescent="0.25">
      <c r="A4" s="114"/>
      <c r="B4" s="114"/>
      <c r="C4" s="114"/>
      <c r="D4" s="114"/>
      <c r="E4" s="114"/>
    </row>
    <row r="5" spans="1:5" x14ac:dyDescent="0.25">
      <c r="A5" s="15"/>
      <c r="B5" s="4" t="s">
        <v>1</v>
      </c>
      <c r="C5" s="5" t="s">
        <v>266</v>
      </c>
      <c r="D5" s="5" t="s">
        <v>168</v>
      </c>
      <c r="E5" s="5" t="s">
        <v>170</v>
      </c>
    </row>
    <row r="6" spans="1:5" x14ac:dyDescent="0.25">
      <c r="A6" s="3" t="s">
        <v>0</v>
      </c>
    </row>
    <row r="7" spans="1:5" s="8" customFormat="1" x14ac:dyDescent="0.25">
      <c r="A7" s="6" t="s">
        <v>2</v>
      </c>
      <c r="B7" s="16"/>
      <c r="C7" s="31">
        <f>SUM(C8:C11)</f>
        <v>23894000</v>
      </c>
      <c r="D7" s="31">
        <f>SUM(D8:D11)</f>
        <v>14343500</v>
      </c>
      <c r="E7" s="31">
        <f>+D7+C7</f>
        <v>38237500</v>
      </c>
    </row>
    <row r="8" spans="1:5" x14ac:dyDescent="0.25">
      <c r="A8" s="1" t="s">
        <v>3</v>
      </c>
      <c r="B8" s="18" t="s">
        <v>19</v>
      </c>
      <c r="C8" s="19">
        <v>18942700</v>
      </c>
      <c r="D8" s="19">
        <v>0</v>
      </c>
      <c r="E8" s="19">
        <f t="shared" ref="E8:E57" si="0">+D8+C8</f>
        <v>18942700</v>
      </c>
    </row>
    <row r="9" spans="1:5" x14ac:dyDescent="0.25">
      <c r="A9" s="1" t="s">
        <v>3</v>
      </c>
      <c r="B9" s="18" t="s">
        <v>4</v>
      </c>
      <c r="C9" s="19">
        <v>4797800</v>
      </c>
      <c r="D9" s="19">
        <v>12590000</v>
      </c>
      <c r="E9" s="19">
        <f t="shared" si="0"/>
        <v>17387800</v>
      </c>
    </row>
    <row r="10" spans="1:5" x14ac:dyDescent="0.25">
      <c r="A10" s="1" t="s">
        <v>79</v>
      </c>
      <c r="B10" s="18" t="s">
        <v>80</v>
      </c>
      <c r="C10" s="19">
        <v>0</v>
      </c>
      <c r="D10" s="19">
        <v>1600000</v>
      </c>
      <c r="E10" s="19">
        <f t="shared" si="0"/>
        <v>1600000</v>
      </c>
    </row>
    <row r="11" spans="1:5" x14ac:dyDescent="0.25">
      <c r="A11" s="1" t="s">
        <v>60</v>
      </c>
      <c r="B11" s="18" t="s">
        <v>270</v>
      </c>
      <c r="C11" s="19">
        <v>153500</v>
      </c>
      <c r="D11" s="19">
        <v>153500</v>
      </c>
      <c r="E11" s="19">
        <f t="shared" si="0"/>
        <v>307000</v>
      </c>
    </row>
    <row r="12" spans="1:5" x14ac:dyDescent="0.25">
      <c r="A12" s="6" t="s">
        <v>5</v>
      </c>
      <c r="B12" s="16"/>
      <c r="C12" s="20">
        <f>SUM(C13:C14)</f>
        <v>16753700</v>
      </c>
      <c r="D12" s="20">
        <f>SUM(D13:D15)</f>
        <v>26230000</v>
      </c>
      <c r="E12" s="20">
        <f t="shared" si="0"/>
        <v>42983700</v>
      </c>
    </row>
    <row r="13" spans="1:5" x14ac:dyDescent="0.25">
      <c r="A13" s="1" t="s">
        <v>3</v>
      </c>
      <c r="B13" s="18" t="s">
        <v>19</v>
      </c>
      <c r="C13" s="19">
        <v>11078300</v>
      </c>
      <c r="D13" s="19">
        <v>0</v>
      </c>
      <c r="E13" s="19">
        <f t="shared" si="0"/>
        <v>11078300</v>
      </c>
    </row>
    <row r="14" spans="1:5" x14ac:dyDescent="0.25">
      <c r="A14" s="1" t="s">
        <v>3</v>
      </c>
      <c r="B14" s="18" t="s">
        <v>4</v>
      </c>
      <c r="C14" s="19">
        <v>5675400</v>
      </c>
      <c r="D14" s="19">
        <v>26222000</v>
      </c>
      <c r="E14" s="19">
        <f t="shared" si="0"/>
        <v>31897400</v>
      </c>
    </row>
    <row r="15" spans="1:5" x14ac:dyDescent="0.25">
      <c r="A15" s="1" t="s">
        <v>84</v>
      </c>
      <c r="B15" s="33" t="s">
        <v>271</v>
      </c>
      <c r="C15" s="19">
        <v>0</v>
      </c>
      <c r="D15" s="19">
        <v>8000</v>
      </c>
      <c r="E15" s="19">
        <f t="shared" si="0"/>
        <v>8000</v>
      </c>
    </row>
    <row r="16" spans="1:5" x14ac:dyDescent="0.25">
      <c r="A16" s="6" t="s">
        <v>6</v>
      </c>
      <c r="B16" s="21" t="s">
        <v>53</v>
      </c>
      <c r="C16" s="20">
        <f>C17+C18</f>
        <v>11305100</v>
      </c>
      <c r="D16" s="20">
        <f>D17+D18</f>
        <v>12757000</v>
      </c>
      <c r="E16" s="20">
        <f t="shared" si="0"/>
        <v>24062100</v>
      </c>
    </row>
    <row r="17" spans="1:5" x14ac:dyDescent="0.25">
      <c r="A17" s="1" t="s">
        <v>7</v>
      </c>
      <c r="B17" s="18" t="s">
        <v>19</v>
      </c>
      <c r="C17" s="19">
        <v>8127400</v>
      </c>
      <c r="D17" s="19">
        <v>0</v>
      </c>
      <c r="E17" s="19">
        <f t="shared" si="0"/>
        <v>8127400</v>
      </c>
    </row>
    <row r="18" spans="1:5" x14ac:dyDescent="0.25">
      <c r="A18" s="1" t="s">
        <v>7</v>
      </c>
      <c r="B18" s="18" t="s">
        <v>4</v>
      </c>
      <c r="C18" s="19">
        <v>3177700</v>
      </c>
      <c r="D18" s="19">
        <v>12757000</v>
      </c>
      <c r="E18" s="19">
        <f t="shared" si="0"/>
        <v>15934700</v>
      </c>
    </row>
    <row r="19" spans="1:5" x14ac:dyDescent="0.25">
      <c r="A19" s="6" t="s">
        <v>8</v>
      </c>
      <c r="B19" s="21"/>
      <c r="C19" s="20">
        <f>C20+C21</f>
        <v>33935700</v>
      </c>
      <c r="D19" s="20">
        <f>D20+D21</f>
        <v>38291000</v>
      </c>
      <c r="E19" s="20">
        <f t="shared" si="0"/>
        <v>72226700</v>
      </c>
    </row>
    <row r="20" spans="1:5" x14ac:dyDescent="0.25">
      <c r="A20" s="1" t="s">
        <v>3</v>
      </c>
      <c r="B20" s="18" t="s">
        <v>19</v>
      </c>
      <c r="C20" s="19">
        <v>24397400</v>
      </c>
      <c r="D20" s="19">
        <v>0</v>
      </c>
      <c r="E20" s="19">
        <f t="shared" si="0"/>
        <v>24397400</v>
      </c>
    </row>
    <row r="21" spans="1:5" x14ac:dyDescent="0.25">
      <c r="A21" s="7" t="s">
        <v>3</v>
      </c>
      <c r="B21" s="18" t="s">
        <v>4</v>
      </c>
      <c r="C21" s="19">
        <v>9538300</v>
      </c>
      <c r="D21" s="19">
        <v>38291000</v>
      </c>
      <c r="E21" s="19">
        <f t="shared" si="0"/>
        <v>47829300</v>
      </c>
    </row>
    <row r="22" spans="1:5" x14ac:dyDescent="0.25">
      <c r="A22" s="6" t="s">
        <v>9</v>
      </c>
      <c r="B22" s="21"/>
      <c r="C22" s="20">
        <f>C23+C24</f>
        <v>17336800</v>
      </c>
      <c r="D22" s="20">
        <f>D23+D24</f>
        <v>19562000</v>
      </c>
      <c r="E22" s="20">
        <f t="shared" si="0"/>
        <v>36898800</v>
      </c>
    </row>
    <row r="23" spans="1:5" x14ac:dyDescent="0.25">
      <c r="A23" s="1" t="s">
        <v>3</v>
      </c>
      <c r="B23" s="18" t="s">
        <v>19</v>
      </c>
      <c r="C23" s="19">
        <v>12463900</v>
      </c>
      <c r="D23" s="19">
        <v>0</v>
      </c>
      <c r="E23" s="19">
        <f t="shared" si="0"/>
        <v>12463900</v>
      </c>
    </row>
    <row r="24" spans="1:5" x14ac:dyDescent="0.25">
      <c r="A24" s="1" t="s">
        <v>3</v>
      </c>
      <c r="B24" s="18" t="s">
        <v>4</v>
      </c>
      <c r="C24" s="19">
        <v>4872900</v>
      </c>
      <c r="D24" s="19">
        <v>19562000</v>
      </c>
      <c r="E24" s="19">
        <f t="shared" si="0"/>
        <v>24434900</v>
      </c>
    </row>
    <row r="25" spans="1:5" x14ac:dyDescent="0.25">
      <c r="A25" s="6" t="s">
        <v>10</v>
      </c>
      <c r="B25" s="21"/>
      <c r="C25" s="20">
        <f>C26+C27</f>
        <v>42799700</v>
      </c>
      <c r="D25" s="20">
        <f>D26+D27+D28</f>
        <v>48329000</v>
      </c>
      <c r="E25" s="20">
        <f t="shared" si="0"/>
        <v>91128700</v>
      </c>
    </row>
    <row r="26" spans="1:5" x14ac:dyDescent="0.25">
      <c r="A26" s="1" t="s">
        <v>3</v>
      </c>
      <c r="B26" s="18" t="s">
        <v>19</v>
      </c>
      <c r="C26" s="19">
        <v>30769900</v>
      </c>
      <c r="D26" s="19">
        <v>0</v>
      </c>
      <c r="E26" s="19">
        <f t="shared" si="0"/>
        <v>30769900</v>
      </c>
    </row>
    <row r="27" spans="1:5" x14ac:dyDescent="0.25">
      <c r="A27" s="1" t="s">
        <v>3</v>
      </c>
      <c r="B27" s="18" t="s">
        <v>4</v>
      </c>
      <c r="C27" s="19">
        <v>12029800</v>
      </c>
      <c r="D27" s="19">
        <v>48293000</v>
      </c>
      <c r="E27" s="19">
        <f t="shared" si="0"/>
        <v>60322800</v>
      </c>
    </row>
    <row r="28" spans="1:5" x14ac:dyDescent="0.25">
      <c r="A28" s="1" t="s">
        <v>84</v>
      </c>
      <c r="B28" s="33" t="s">
        <v>271</v>
      </c>
      <c r="C28" s="19">
        <v>0</v>
      </c>
      <c r="D28" s="19">
        <v>36000</v>
      </c>
      <c r="E28" s="19">
        <f t="shared" si="0"/>
        <v>36000</v>
      </c>
    </row>
    <row r="29" spans="1:5" x14ac:dyDescent="0.25">
      <c r="A29" s="6" t="s">
        <v>11</v>
      </c>
      <c r="B29" s="21"/>
      <c r="C29" s="20">
        <f>C30+C31+C32+C33+C34</f>
        <v>94406900</v>
      </c>
      <c r="D29" s="20">
        <f>D30+D31+D32+D33+D34+D35</f>
        <v>106963500</v>
      </c>
      <c r="E29" s="20">
        <f t="shared" si="0"/>
        <v>201370400</v>
      </c>
    </row>
    <row r="30" spans="1:5" x14ac:dyDescent="0.25">
      <c r="A30" s="1" t="s">
        <v>3</v>
      </c>
      <c r="B30" s="18" t="s">
        <v>19</v>
      </c>
      <c r="C30" s="19">
        <v>67204100</v>
      </c>
      <c r="D30" s="19">
        <v>0</v>
      </c>
      <c r="E30" s="19">
        <f t="shared" si="0"/>
        <v>67204100</v>
      </c>
    </row>
    <row r="31" spans="1:5" x14ac:dyDescent="0.25">
      <c r="A31" s="1" t="s">
        <v>3</v>
      </c>
      <c r="B31" s="18" t="s">
        <v>4</v>
      </c>
      <c r="C31" s="19">
        <v>26353900</v>
      </c>
      <c r="D31" s="19">
        <v>106156000</v>
      </c>
      <c r="E31" s="19">
        <f t="shared" si="0"/>
        <v>132509900</v>
      </c>
    </row>
    <row r="32" spans="1:5" x14ac:dyDescent="0.25">
      <c r="A32" s="1" t="s">
        <v>75</v>
      </c>
      <c r="B32" s="18" t="s">
        <v>19</v>
      </c>
      <c r="C32" s="19">
        <v>68400</v>
      </c>
      <c r="D32" s="19">
        <v>0</v>
      </c>
      <c r="E32" s="19">
        <f t="shared" si="0"/>
        <v>68400</v>
      </c>
    </row>
    <row r="33" spans="1:5" x14ac:dyDescent="0.25">
      <c r="A33" s="1" t="s">
        <v>60</v>
      </c>
      <c r="B33" s="18" t="s">
        <v>270</v>
      </c>
      <c r="C33" s="19">
        <v>625000</v>
      </c>
      <c r="D33" s="19">
        <v>625000</v>
      </c>
      <c r="E33" s="19">
        <f t="shared" si="0"/>
        <v>1250000</v>
      </c>
    </row>
    <row r="34" spans="1:5" x14ac:dyDescent="0.25">
      <c r="A34" s="1" t="s">
        <v>61</v>
      </c>
      <c r="B34" s="18" t="s">
        <v>13</v>
      </c>
      <c r="C34" s="19">
        <v>155500</v>
      </c>
      <c r="D34" s="19">
        <v>155500</v>
      </c>
      <c r="E34" s="19">
        <f t="shared" si="0"/>
        <v>311000</v>
      </c>
    </row>
    <row r="35" spans="1:5" x14ac:dyDescent="0.25">
      <c r="A35" s="1" t="s">
        <v>84</v>
      </c>
      <c r="B35" s="33" t="s">
        <v>271</v>
      </c>
      <c r="C35" s="19">
        <v>0</v>
      </c>
      <c r="D35" s="19">
        <v>27000</v>
      </c>
      <c r="E35" s="19">
        <f t="shared" si="0"/>
        <v>27000</v>
      </c>
    </row>
    <row r="36" spans="1:5" x14ac:dyDescent="0.25">
      <c r="A36" s="6" t="s">
        <v>12</v>
      </c>
      <c r="B36" s="21"/>
      <c r="C36" s="20">
        <f>SUM(C37:C45)</f>
        <v>300000900</v>
      </c>
      <c r="D36" s="20">
        <f>SUM(D37:D49)</f>
        <v>355815200</v>
      </c>
      <c r="E36" s="20">
        <f t="shared" si="0"/>
        <v>655816100</v>
      </c>
    </row>
    <row r="37" spans="1:5" x14ac:dyDescent="0.25">
      <c r="A37" s="1" t="s">
        <v>3</v>
      </c>
      <c r="B37" s="18" t="s">
        <v>19</v>
      </c>
      <c r="C37" s="19">
        <v>210368400</v>
      </c>
      <c r="D37" s="19">
        <v>0</v>
      </c>
      <c r="E37" s="19">
        <f t="shared" si="0"/>
        <v>210368400</v>
      </c>
    </row>
    <row r="38" spans="1:5" x14ac:dyDescent="0.25">
      <c r="A38" s="1" t="s">
        <v>3</v>
      </c>
      <c r="B38" s="18" t="s">
        <v>4</v>
      </c>
      <c r="C38" s="19">
        <v>86862400</v>
      </c>
      <c r="D38" s="19">
        <v>349204700</v>
      </c>
      <c r="E38" s="19">
        <f t="shared" si="0"/>
        <v>436067100</v>
      </c>
    </row>
    <row r="39" spans="1:5" x14ac:dyDescent="0.25">
      <c r="A39" s="1" t="s">
        <v>182</v>
      </c>
      <c r="B39" s="18" t="s">
        <v>4</v>
      </c>
      <c r="C39" s="19">
        <v>0</v>
      </c>
      <c r="D39" s="19">
        <v>1394300</v>
      </c>
      <c r="E39" s="19">
        <f t="shared" si="0"/>
        <v>1394300</v>
      </c>
    </row>
    <row r="40" spans="1:5" x14ac:dyDescent="0.25">
      <c r="A40" s="1" t="s">
        <v>57</v>
      </c>
      <c r="B40" s="18" t="s">
        <v>19</v>
      </c>
      <c r="C40" s="19">
        <v>301300</v>
      </c>
      <c r="D40" s="19">
        <v>0</v>
      </c>
      <c r="E40" s="19">
        <f>+D40+C40</f>
        <v>301300</v>
      </c>
    </row>
    <row r="41" spans="1:5" x14ac:dyDescent="0.25">
      <c r="A41" s="1" t="s">
        <v>58</v>
      </c>
      <c r="B41" s="18" t="s">
        <v>19</v>
      </c>
      <c r="C41" s="19">
        <v>1146800</v>
      </c>
      <c r="D41" s="19">
        <v>0</v>
      </c>
      <c r="E41" s="19">
        <f t="shared" si="0"/>
        <v>1146800</v>
      </c>
    </row>
    <row r="42" spans="1:5" x14ac:dyDescent="0.25">
      <c r="A42" s="1" t="s">
        <v>59</v>
      </c>
      <c r="B42" s="18" t="s">
        <v>19</v>
      </c>
      <c r="C42" s="19">
        <v>321100</v>
      </c>
      <c r="D42" s="19">
        <v>0</v>
      </c>
      <c r="E42" s="19">
        <f t="shared" si="0"/>
        <v>321100</v>
      </c>
    </row>
    <row r="43" spans="1:5" x14ac:dyDescent="0.25">
      <c r="A43" s="1" t="s">
        <v>77</v>
      </c>
      <c r="B43" s="18" t="s">
        <v>4</v>
      </c>
      <c r="C43" s="19">
        <v>750900</v>
      </c>
      <c r="D43" s="19">
        <v>0</v>
      </c>
      <c r="E43" s="19">
        <f t="shared" si="0"/>
        <v>750900</v>
      </c>
    </row>
    <row r="44" spans="1:5" x14ac:dyDescent="0.25">
      <c r="A44" s="1" t="s">
        <v>96</v>
      </c>
      <c r="B44" s="18" t="s">
        <v>13</v>
      </c>
      <c r="C44" s="19">
        <v>0</v>
      </c>
      <c r="D44" s="19">
        <v>3816200</v>
      </c>
      <c r="E44" s="19">
        <f t="shared" si="0"/>
        <v>3816200</v>
      </c>
    </row>
    <row r="45" spans="1:5" x14ac:dyDescent="0.25">
      <c r="A45" s="1" t="s">
        <v>62</v>
      </c>
      <c r="B45" s="18" t="s">
        <v>270</v>
      </c>
      <c r="C45" s="19">
        <v>250000</v>
      </c>
      <c r="D45" s="19">
        <v>250000</v>
      </c>
      <c r="E45" s="19">
        <f t="shared" si="0"/>
        <v>500000</v>
      </c>
    </row>
    <row r="46" spans="1:5" x14ac:dyDescent="0.25">
      <c r="A46" s="1" t="s">
        <v>84</v>
      </c>
      <c r="B46" s="32" t="s">
        <v>85</v>
      </c>
      <c r="C46" s="19">
        <v>0</v>
      </c>
      <c r="D46" s="19">
        <v>250000</v>
      </c>
      <c r="E46" s="19">
        <f t="shared" si="0"/>
        <v>250000</v>
      </c>
    </row>
    <row r="47" spans="1:5" x14ac:dyDescent="0.25">
      <c r="A47" s="1" t="s">
        <v>97</v>
      </c>
      <c r="B47" s="18" t="s">
        <v>98</v>
      </c>
      <c r="C47" s="19">
        <v>0</v>
      </c>
      <c r="D47" s="19">
        <v>200000</v>
      </c>
      <c r="E47" s="19">
        <f t="shared" si="0"/>
        <v>200000</v>
      </c>
    </row>
    <row r="48" spans="1:5" x14ac:dyDescent="0.25">
      <c r="A48" s="1" t="s">
        <v>99</v>
      </c>
      <c r="B48" s="18" t="s">
        <v>100</v>
      </c>
      <c r="C48" s="19">
        <v>0</v>
      </c>
      <c r="D48" s="19">
        <v>200000</v>
      </c>
      <c r="E48" s="19">
        <f t="shared" si="0"/>
        <v>200000</v>
      </c>
    </row>
    <row r="49" spans="1:6" x14ac:dyDescent="0.25">
      <c r="A49" s="1" t="s">
        <v>101</v>
      </c>
      <c r="B49" s="18" t="s">
        <v>102</v>
      </c>
      <c r="C49" s="19">
        <v>0</v>
      </c>
      <c r="D49" s="19">
        <v>500000</v>
      </c>
      <c r="E49" s="19">
        <f t="shared" si="0"/>
        <v>500000</v>
      </c>
    </row>
    <row r="50" spans="1:6" s="9" customFormat="1" x14ac:dyDescent="0.25">
      <c r="A50" s="6" t="s">
        <v>14</v>
      </c>
      <c r="B50" s="16"/>
      <c r="C50" s="20">
        <f>C51+C52</f>
        <v>20056200</v>
      </c>
      <c r="D50" s="20">
        <f>D51+D52+D53</f>
        <v>31409000</v>
      </c>
      <c r="E50" s="20">
        <f t="shared" si="0"/>
        <v>51465200</v>
      </c>
    </row>
    <row r="51" spans="1:6" x14ac:dyDescent="0.25">
      <c r="A51" s="1" t="s">
        <v>3</v>
      </c>
      <c r="B51" s="18" t="s">
        <v>19</v>
      </c>
      <c r="C51" s="19">
        <v>13262300</v>
      </c>
      <c r="D51" s="19"/>
      <c r="E51" s="19">
        <f t="shared" si="0"/>
        <v>13262300</v>
      </c>
    </row>
    <row r="52" spans="1:6" x14ac:dyDescent="0.25">
      <c r="A52" s="1" t="s">
        <v>3</v>
      </c>
      <c r="B52" s="18" t="s">
        <v>4</v>
      </c>
      <c r="C52" s="19">
        <v>6793900</v>
      </c>
      <c r="D52" s="19">
        <v>31389000</v>
      </c>
      <c r="E52" s="19">
        <f t="shared" si="0"/>
        <v>38182900</v>
      </c>
    </row>
    <row r="53" spans="1:6" x14ac:dyDescent="0.25">
      <c r="A53" s="1" t="s">
        <v>84</v>
      </c>
      <c r="B53" s="33" t="s">
        <v>271</v>
      </c>
      <c r="C53" s="19">
        <v>0</v>
      </c>
      <c r="D53" s="19">
        <v>20000</v>
      </c>
      <c r="E53" s="19">
        <f t="shared" si="0"/>
        <v>20000</v>
      </c>
    </row>
    <row r="54" spans="1:6" x14ac:dyDescent="0.25">
      <c r="A54" s="10" t="s">
        <v>15</v>
      </c>
      <c r="B54" s="23" t="s">
        <v>16</v>
      </c>
      <c r="C54" s="25">
        <f>C7+C12+C16+C19+C22+C25+C29+C36+C50</f>
        <v>560489000</v>
      </c>
      <c r="D54" s="25">
        <f>D7+D12+D16+D19+D22+D25+D29+D36+D50</f>
        <v>653700200</v>
      </c>
      <c r="E54" s="25">
        <f t="shared" si="0"/>
        <v>1214189200</v>
      </c>
    </row>
    <row r="55" spans="1:6" x14ac:dyDescent="0.25">
      <c r="A55" s="10"/>
      <c r="B55" s="23" t="s">
        <v>19</v>
      </c>
      <c r="C55" s="25">
        <f>C8+C13+C17+C20+C23+C26+C30+C37+C40+C41+C42+C51+C32</f>
        <v>398452000</v>
      </c>
      <c r="D55" s="25">
        <f>D8+D13+D17+D20+D23+D26+D30+D37+D40+D41+D42+D51+D32</f>
        <v>0</v>
      </c>
      <c r="E55" s="25">
        <f t="shared" si="0"/>
        <v>398452000</v>
      </c>
    </row>
    <row r="56" spans="1:6" x14ac:dyDescent="0.25">
      <c r="A56" s="10"/>
      <c r="B56" s="23" t="s">
        <v>4</v>
      </c>
      <c r="C56" s="25">
        <f>C9+C14+C18+C21+C24+C27+C38+C52+C43+C31</f>
        <v>160853000</v>
      </c>
      <c r="D56" s="25">
        <f>D9+D14+D18+D21+D24+D27+D38+D52+D43+D31+D39</f>
        <v>645859000</v>
      </c>
      <c r="E56" s="25">
        <f t="shared" si="0"/>
        <v>806712000</v>
      </c>
    </row>
    <row r="57" spans="1:6" x14ac:dyDescent="0.25">
      <c r="A57" s="10"/>
      <c r="B57" s="23" t="s">
        <v>17</v>
      </c>
      <c r="C57" s="25">
        <f t="shared" ref="C57:D57" si="1">C11+C33+C34+C45+C35+C46+C47+C48+C49+C53+C28+C15+C10+C44</f>
        <v>1184000</v>
      </c>
      <c r="D57" s="25">
        <f t="shared" si="1"/>
        <v>7841200</v>
      </c>
      <c r="E57" s="25">
        <f t="shared" si="0"/>
        <v>9025200</v>
      </c>
    </row>
    <row r="58" spans="1:6" x14ac:dyDescent="0.25">
      <c r="B58" s="18"/>
      <c r="C58" s="19"/>
      <c r="D58" s="19"/>
      <c r="E58" s="19"/>
    </row>
    <row r="59" spans="1:6" x14ac:dyDescent="0.25">
      <c r="A59" s="3" t="s">
        <v>18</v>
      </c>
      <c r="B59" s="18"/>
      <c r="C59" s="19"/>
      <c r="D59" s="19"/>
      <c r="E59" s="19"/>
    </row>
    <row r="60" spans="1:6" x14ac:dyDescent="0.25">
      <c r="A60" s="7" t="s">
        <v>67</v>
      </c>
      <c r="B60" s="18" t="s">
        <v>19</v>
      </c>
      <c r="C60" s="19">
        <v>469600</v>
      </c>
      <c r="D60" s="19">
        <v>0</v>
      </c>
      <c r="E60" s="19">
        <f>+D60+C60</f>
        <v>469600</v>
      </c>
      <c r="F60" s="40"/>
    </row>
    <row r="61" spans="1:6" x14ac:dyDescent="0.25">
      <c r="A61" s="7" t="s">
        <v>67</v>
      </c>
      <c r="B61" s="18" t="s">
        <v>4</v>
      </c>
      <c r="C61" s="19">
        <v>0</v>
      </c>
      <c r="D61" s="19">
        <v>1035500</v>
      </c>
      <c r="E61" s="19">
        <f>+D61+C61</f>
        <v>1035500</v>
      </c>
    </row>
    <row r="62" spans="1:6" x14ac:dyDescent="0.25">
      <c r="A62" s="7" t="s">
        <v>169</v>
      </c>
      <c r="B62" s="18" t="s">
        <v>19</v>
      </c>
      <c r="C62" s="19">
        <v>0</v>
      </c>
      <c r="D62" s="19">
        <v>20000000</v>
      </c>
      <c r="E62" s="19">
        <f t="shared" ref="E62:E128" si="2">+D62+C62</f>
        <v>20000000</v>
      </c>
      <c r="F62" s="40"/>
    </row>
    <row r="63" spans="1:6" x14ac:dyDescent="0.25">
      <c r="A63" s="7" t="s">
        <v>28</v>
      </c>
      <c r="B63" s="18" t="s">
        <v>19</v>
      </c>
      <c r="C63" s="19">
        <v>424200</v>
      </c>
      <c r="D63" s="19">
        <v>0</v>
      </c>
      <c r="E63" s="19">
        <f t="shared" si="2"/>
        <v>424200</v>
      </c>
      <c r="F63" s="40"/>
    </row>
    <row r="64" spans="1:6" x14ac:dyDescent="0.25">
      <c r="A64" s="7" t="s">
        <v>68</v>
      </c>
      <c r="B64" s="18" t="s">
        <v>19</v>
      </c>
      <c r="C64" s="19">
        <v>203700</v>
      </c>
      <c r="D64" s="19">
        <v>0</v>
      </c>
      <c r="E64" s="19">
        <f t="shared" si="2"/>
        <v>203700</v>
      </c>
    </row>
    <row r="65" spans="1:5" x14ac:dyDescent="0.25">
      <c r="A65" s="7" t="s">
        <v>275</v>
      </c>
      <c r="B65" s="18" t="s">
        <v>4</v>
      </c>
      <c r="C65" s="19">
        <v>0</v>
      </c>
      <c r="D65" s="19">
        <v>97000</v>
      </c>
      <c r="E65" s="19">
        <f t="shared" si="2"/>
        <v>97000</v>
      </c>
    </row>
    <row r="66" spans="1:5" x14ac:dyDescent="0.25">
      <c r="A66" s="7" t="s">
        <v>69</v>
      </c>
      <c r="B66" s="18" t="s">
        <v>19</v>
      </c>
      <c r="C66" s="19">
        <v>82000</v>
      </c>
      <c r="D66" s="19">
        <v>0</v>
      </c>
      <c r="E66" s="19">
        <f t="shared" si="2"/>
        <v>82000</v>
      </c>
    </row>
    <row r="67" spans="1:5" x14ac:dyDescent="0.25">
      <c r="A67" s="7" t="s">
        <v>70</v>
      </c>
      <c r="B67" s="18" t="s">
        <v>19</v>
      </c>
      <c r="C67" s="19">
        <v>106500</v>
      </c>
      <c r="D67" s="19">
        <v>0</v>
      </c>
      <c r="E67" s="19">
        <f t="shared" si="2"/>
        <v>106500</v>
      </c>
    </row>
    <row r="68" spans="1:5" x14ac:dyDescent="0.25">
      <c r="A68" s="7" t="s">
        <v>71</v>
      </c>
      <c r="B68" s="18" t="s">
        <v>19</v>
      </c>
      <c r="C68" s="19">
        <v>1089400</v>
      </c>
      <c r="D68" s="19">
        <v>0</v>
      </c>
      <c r="E68" s="19">
        <f t="shared" si="2"/>
        <v>1089400</v>
      </c>
    </row>
    <row r="69" spans="1:5" x14ac:dyDescent="0.25">
      <c r="A69" s="7" t="s">
        <v>20</v>
      </c>
      <c r="B69" s="18" t="s">
        <v>19</v>
      </c>
      <c r="C69" s="19">
        <v>586500</v>
      </c>
      <c r="D69" s="19">
        <v>0</v>
      </c>
      <c r="E69" s="19">
        <f t="shared" si="2"/>
        <v>586500</v>
      </c>
    </row>
    <row r="70" spans="1:5" x14ac:dyDescent="0.25">
      <c r="A70" s="7" t="s">
        <v>276</v>
      </c>
      <c r="B70" s="18" t="s">
        <v>4</v>
      </c>
      <c r="C70" s="19">
        <v>586500</v>
      </c>
      <c r="D70" s="19">
        <v>532500</v>
      </c>
      <c r="E70" s="19">
        <f>+D70+C70</f>
        <v>1119000</v>
      </c>
    </row>
    <row r="71" spans="1:5" x14ac:dyDescent="0.25">
      <c r="A71" s="7" t="s">
        <v>72</v>
      </c>
      <c r="B71" s="18" t="s">
        <v>19</v>
      </c>
      <c r="C71" s="19">
        <v>415400</v>
      </c>
      <c r="D71" s="19">
        <v>0</v>
      </c>
      <c r="E71" s="19">
        <f t="shared" si="2"/>
        <v>415400</v>
      </c>
    </row>
    <row r="72" spans="1:5" x14ac:dyDescent="0.25">
      <c r="A72" s="7" t="s">
        <v>73</v>
      </c>
      <c r="B72" s="18" t="s">
        <v>19</v>
      </c>
      <c r="C72" s="19">
        <v>219300</v>
      </c>
      <c r="D72" s="19">
        <v>0</v>
      </c>
      <c r="E72" s="19">
        <f t="shared" si="2"/>
        <v>219300</v>
      </c>
    </row>
    <row r="73" spans="1:5" x14ac:dyDescent="0.25">
      <c r="A73" s="7" t="s">
        <v>74</v>
      </c>
      <c r="B73" s="18" t="s">
        <v>19</v>
      </c>
      <c r="C73" s="19">
        <v>97800</v>
      </c>
      <c r="D73" s="19">
        <v>0</v>
      </c>
      <c r="E73" s="19">
        <f t="shared" si="2"/>
        <v>97800</v>
      </c>
    </row>
    <row r="74" spans="1:5" x14ac:dyDescent="0.25">
      <c r="A74" s="7" t="s">
        <v>21</v>
      </c>
      <c r="B74" s="18" t="s">
        <v>4</v>
      </c>
      <c r="C74" s="19">
        <v>1456500</v>
      </c>
      <c r="D74" s="19">
        <v>0</v>
      </c>
      <c r="E74" s="19">
        <f t="shared" si="2"/>
        <v>1456500</v>
      </c>
    </row>
    <row r="75" spans="1:5" x14ac:dyDescent="0.25">
      <c r="A75" s="7" t="s">
        <v>64</v>
      </c>
      <c r="B75" s="18" t="s">
        <v>4</v>
      </c>
      <c r="C75" s="19">
        <v>1466300</v>
      </c>
      <c r="D75" s="19">
        <v>0</v>
      </c>
      <c r="E75" s="19">
        <f t="shared" si="2"/>
        <v>1466300</v>
      </c>
    </row>
    <row r="76" spans="1:5" x14ac:dyDescent="0.25">
      <c r="A76" s="7" t="s">
        <v>174</v>
      </c>
      <c r="B76" s="18" t="s">
        <v>175</v>
      </c>
      <c r="C76" s="19">
        <v>0</v>
      </c>
      <c r="D76" s="19">
        <v>5500000</v>
      </c>
      <c r="E76" s="19">
        <f t="shared" si="2"/>
        <v>5500000</v>
      </c>
    </row>
    <row r="77" spans="1:5" x14ac:dyDescent="0.25">
      <c r="A77" s="7" t="s">
        <v>171</v>
      </c>
      <c r="B77" s="28" t="s">
        <v>171</v>
      </c>
      <c r="C77" s="19">
        <v>0</v>
      </c>
      <c r="D77" s="19">
        <v>400000</v>
      </c>
      <c r="E77" s="19">
        <f t="shared" si="2"/>
        <v>400000</v>
      </c>
    </row>
    <row r="78" spans="1:5" x14ac:dyDescent="0.25">
      <c r="A78" s="7" t="s">
        <v>172</v>
      </c>
      <c r="B78" s="28" t="s">
        <v>172</v>
      </c>
      <c r="C78" s="19">
        <v>0</v>
      </c>
      <c r="D78" s="19">
        <v>80000</v>
      </c>
      <c r="E78" s="19">
        <f t="shared" si="2"/>
        <v>80000</v>
      </c>
    </row>
    <row r="79" spans="1:5" x14ac:dyDescent="0.25">
      <c r="A79" s="7" t="s">
        <v>173</v>
      </c>
      <c r="B79" s="28" t="s">
        <v>173</v>
      </c>
      <c r="C79" s="19">
        <v>0</v>
      </c>
      <c r="D79" s="19">
        <v>550000</v>
      </c>
      <c r="E79" s="19">
        <f t="shared" si="2"/>
        <v>550000</v>
      </c>
    </row>
    <row r="80" spans="1:5" x14ac:dyDescent="0.25">
      <c r="A80" s="7" t="s">
        <v>111</v>
      </c>
      <c r="B80" s="28" t="s">
        <v>111</v>
      </c>
      <c r="C80" s="19">
        <v>0</v>
      </c>
      <c r="D80" s="19">
        <v>30000</v>
      </c>
      <c r="E80" s="19">
        <f t="shared" si="2"/>
        <v>30000</v>
      </c>
    </row>
    <row r="81" spans="1:6" x14ac:dyDescent="0.25">
      <c r="A81" s="10" t="s">
        <v>22</v>
      </c>
      <c r="B81" s="23" t="s">
        <v>16</v>
      </c>
      <c r="C81" s="25">
        <f>SUM(C60:C80)</f>
        <v>7203700</v>
      </c>
      <c r="D81" s="25">
        <f>SUM(D60:D80)</f>
        <v>28225000</v>
      </c>
      <c r="E81" s="25">
        <f t="shared" si="2"/>
        <v>35428700</v>
      </c>
    </row>
    <row r="82" spans="1:6" x14ac:dyDescent="0.25">
      <c r="A82" s="10"/>
      <c r="B82" s="23" t="s">
        <v>19</v>
      </c>
      <c r="C82" s="25">
        <f>C60+C63+C64+C66+C67+C68+C69+C71+C72+C73+C62</f>
        <v>3694400</v>
      </c>
      <c r="D82" s="25">
        <f>D60+D63+D64+D66+D67+D68+D69+D71+D72+D73+D62</f>
        <v>20000000</v>
      </c>
      <c r="E82" s="25">
        <f t="shared" si="2"/>
        <v>23694400</v>
      </c>
    </row>
    <row r="83" spans="1:6" x14ac:dyDescent="0.25">
      <c r="A83" s="10"/>
      <c r="B83" s="23" t="s">
        <v>4</v>
      </c>
      <c r="C83" s="25">
        <f>C61+C65+C70+C74+C75</f>
        <v>3509300</v>
      </c>
      <c r="D83" s="25">
        <f>SUM(D70:D75)+D65+D61</f>
        <v>1665000</v>
      </c>
      <c r="E83" s="25">
        <f>+D83+C83</f>
        <v>5174300</v>
      </c>
    </row>
    <row r="84" spans="1:6" x14ac:dyDescent="0.25">
      <c r="A84" s="10"/>
      <c r="B84" s="23" t="s">
        <v>17</v>
      </c>
      <c r="C84" s="25">
        <f t="shared" ref="C84:D84" si="3">C76+C77+C78+C79+C80</f>
        <v>0</v>
      </c>
      <c r="D84" s="25">
        <f t="shared" si="3"/>
        <v>6560000</v>
      </c>
      <c r="E84" s="25">
        <f t="shared" si="2"/>
        <v>6560000</v>
      </c>
    </row>
    <row r="85" spans="1:6" x14ac:dyDescent="0.25">
      <c r="A85" s="3" t="s">
        <v>23</v>
      </c>
      <c r="B85" s="18"/>
      <c r="C85" s="19"/>
      <c r="D85" s="19"/>
      <c r="E85" s="19"/>
    </row>
    <row r="86" spans="1:6" x14ac:dyDescent="0.25">
      <c r="A86" s="7" t="s">
        <v>24</v>
      </c>
      <c r="B86" s="18" t="s">
        <v>19</v>
      </c>
      <c r="C86" s="19">
        <v>129900</v>
      </c>
      <c r="D86" s="19"/>
      <c r="E86" s="19">
        <f t="shared" si="2"/>
        <v>129900</v>
      </c>
    </row>
    <row r="87" spans="1:6" x14ac:dyDescent="0.25">
      <c r="A87" s="7" t="s">
        <v>24</v>
      </c>
      <c r="B87" s="18" t="s">
        <v>4</v>
      </c>
      <c r="C87" s="19">
        <v>0</v>
      </c>
      <c r="D87" s="19">
        <v>901000</v>
      </c>
      <c r="E87" s="19">
        <f t="shared" si="2"/>
        <v>901000</v>
      </c>
    </row>
    <row r="88" spans="1:6" x14ac:dyDescent="0.25">
      <c r="A88" s="7" t="s">
        <v>24</v>
      </c>
      <c r="B88" s="18" t="s">
        <v>183</v>
      </c>
      <c r="C88" s="19">
        <v>0</v>
      </c>
      <c r="D88" s="19">
        <v>250000</v>
      </c>
      <c r="E88" s="19">
        <f t="shared" si="2"/>
        <v>250000</v>
      </c>
    </row>
    <row r="89" spans="1:6" x14ac:dyDescent="0.25">
      <c r="A89" s="1" t="s">
        <v>76</v>
      </c>
      <c r="B89" s="18" t="s">
        <v>19</v>
      </c>
      <c r="C89" s="19">
        <v>123765500</v>
      </c>
      <c r="D89" s="19">
        <v>0</v>
      </c>
      <c r="E89" s="19">
        <f t="shared" si="2"/>
        <v>123765500</v>
      </c>
      <c r="F89" s="40"/>
    </row>
    <row r="90" spans="1:6" x14ac:dyDescent="0.25">
      <c r="A90" s="1" t="s">
        <v>76</v>
      </c>
      <c r="B90" s="18" t="s">
        <v>4</v>
      </c>
      <c r="C90" s="19">
        <v>36310500</v>
      </c>
      <c r="D90" s="19">
        <v>0</v>
      </c>
      <c r="E90" s="19">
        <f t="shared" si="2"/>
        <v>36310500</v>
      </c>
      <c r="F90" s="40"/>
    </row>
    <row r="91" spans="1:6" x14ac:dyDescent="0.25">
      <c r="A91" s="1" t="s">
        <v>76</v>
      </c>
      <c r="B91" s="33" t="s">
        <v>278</v>
      </c>
      <c r="C91" s="19">
        <v>0</v>
      </c>
      <c r="D91" s="19">
        <v>97100000</v>
      </c>
      <c r="E91" s="19">
        <f t="shared" si="2"/>
        <v>97100000</v>
      </c>
    </row>
    <row r="92" spans="1:6" x14ac:dyDescent="0.25">
      <c r="A92" s="1" t="s">
        <v>76</v>
      </c>
      <c r="B92" s="33" t="s">
        <v>267</v>
      </c>
      <c r="C92" s="19">
        <v>0</v>
      </c>
      <c r="D92" s="19">
        <v>17425000</v>
      </c>
      <c r="E92" s="19">
        <f t="shared" si="2"/>
        <v>17425000</v>
      </c>
    </row>
    <row r="93" spans="1:6" x14ac:dyDescent="0.25">
      <c r="A93" s="1" t="s">
        <v>25</v>
      </c>
      <c r="B93" s="18" t="s">
        <v>19</v>
      </c>
      <c r="C93" s="19">
        <v>657900</v>
      </c>
      <c r="D93" s="19">
        <v>0</v>
      </c>
      <c r="E93" s="19">
        <f t="shared" si="2"/>
        <v>657900</v>
      </c>
    </row>
    <row r="94" spans="1:6" x14ac:dyDescent="0.25">
      <c r="A94" s="1" t="s">
        <v>25</v>
      </c>
      <c r="B94" s="18" t="s">
        <v>4</v>
      </c>
      <c r="C94" s="19">
        <v>0</v>
      </c>
      <c r="D94" s="19">
        <v>800000</v>
      </c>
      <c r="E94" s="19">
        <f t="shared" si="2"/>
        <v>800000</v>
      </c>
    </row>
    <row r="95" spans="1:6" x14ac:dyDescent="0.25">
      <c r="A95" s="1" t="s">
        <v>26</v>
      </c>
      <c r="B95" s="18" t="s">
        <v>4</v>
      </c>
      <c r="C95" s="19">
        <v>60000</v>
      </c>
      <c r="D95" s="19">
        <v>0</v>
      </c>
      <c r="E95" s="19">
        <f t="shared" si="2"/>
        <v>60000</v>
      </c>
    </row>
    <row r="96" spans="1:6" x14ac:dyDescent="0.25">
      <c r="A96" s="1" t="s">
        <v>27</v>
      </c>
      <c r="B96" s="18" t="s">
        <v>4</v>
      </c>
      <c r="C96" s="19">
        <v>2800000</v>
      </c>
      <c r="D96" s="19">
        <v>1400000</v>
      </c>
      <c r="E96" s="19">
        <f t="shared" si="2"/>
        <v>4200000</v>
      </c>
    </row>
    <row r="97" spans="1:7" x14ac:dyDescent="0.25">
      <c r="A97" s="1" t="s">
        <v>63</v>
      </c>
      <c r="B97" s="18" t="s">
        <v>4</v>
      </c>
      <c r="C97" s="19">
        <v>3994400</v>
      </c>
      <c r="D97" s="19">
        <v>0</v>
      </c>
      <c r="E97" s="19">
        <f t="shared" si="2"/>
        <v>3994400</v>
      </c>
      <c r="G97" s="112"/>
    </row>
    <row r="98" spans="1:7" x14ac:dyDescent="0.25">
      <c r="A98" s="1" t="s">
        <v>28</v>
      </c>
      <c r="B98" s="18" t="s">
        <v>19</v>
      </c>
      <c r="C98" s="19">
        <v>244400</v>
      </c>
      <c r="D98" s="19">
        <v>0</v>
      </c>
      <c r="E98" s="19">
        <f t="shared" si="2"/>
        <v>244400</v>
      </c>
      <c r="G98" s="112"/>
    </row>
    <row r="99" spans="1:7" x14ac:dyDescent="0.25">
      <c r="A99" s="1" t="s">
        <v>28</v>
      </c>
      <c r="B99" s="18" t="s">
        <v>4</v>
      </c>
      <c r="C99" s="19">
        <v>244400</v>
      </c>
      <c r="D99" s="19">
        <v>0</v>
      </c>
      <c r="E99" s="19">
        <f t="shared" si="2"/>
        <v>244400</v>
      </c>
      <c r="G99" s="112"/>
    </row>
    <row r="100" spans="1:7" x14ac:dyDescent="0.25">
      <c r="A100" s="1" t="s">
        <v>29</v>
      </c>
      <c r="B100" s="18" t="s">
        <v>19</v>
      </c>
      <c r="C100" s="19">
        <v>537600</v>
      </c>
      <c r="D100" s="19">
        <v>0</v>
      </c>
      <c r="E100" s="19">
        <f t="shared" si="2"/>
        <v>537600</v>
      </c>
      <c r="G100" s="112"/>
    </row>
    <row r="101" spans="1:7" x14ac:dyDescent="0.25">
      <c r="A101" s="1" t="s">
        <v>30</v>
      </c>
      <c r="B101" s="18" t="s">
        <v>19</v>
      </c>
      <c r="C101" s="19">
        <v>351900</v>
      </c>
      <c r="D101" s="19">
        <v>0</v>
      </c>
      <c r="E101" s="19">
        <f t="shared" si="2"/>
        <v>351900</v>
      </c>
      <c r="G101" s="112"/>
    </row>
    <row r="102" spans="1:7" x14ac:dyDescent="0.25">
      <c r="A102" s="1" t="s">
        <v>54</v>
      </c>
      <c r="B102" s="18" t="s">
        <v>19</v>
      </c>
      <c r="C102" s="19">
        <v>629600</v>
      </c>
      <c r="D102" s="19">
        <v>0</v>
      </c>
      <c r="E102" s="19">
        <f t="shared" si="2"/>
        <v>629600</v>
      </c>
      <c r="G102" s="112"/>
    </row>
    <row r="103" spans="1:7" x14ac:dyDescent="0.25">
      <c r="A103" s="1" t="s">
        <v>54</v>
      </c>
      <c r="B103" s="18" t="s">
        <v>4</v>
      </c>
      <c r="C103" s="19">
        <v>629700</v>
      </c>
      <c r="D103" s="19">
        <v>0</v>
      </c>
      <c r="E103" s="19">
        <f t="shared" si="2"/>
        <v>629700</v>
      </c>
      <c r="G103" s="112"/>
    </row>
    <row r="104" spans="1:7" x14ac:dyDescent="0.25">
      <c r="A104" s="1" t="s">
        <v>184</v>
      </c>
      <c r="B104" s="26" t="s">
        <v>122</v>
      </c>
      <c r="C104" s="19">
        <v>0</v>
      </c>
      <c r="D104" s="19">
        <v>12500000</v>
      </c>
      <c r="E104" s="19">
        <f t="shared" si="2"/>
        <v>12500000</v>
      </c>
      <c r="G104" s="112"/>
    </row>
    <row r="105" spans="1:7" x14ac:dyDescent="0.25">
      <c r="A105" s="1" t="s">
        <v>120</v>
      </c>
      <c r="B105" s="26" t="s">
        <v>268</v>
      </c>
      <c r="C105" s="19">
        <v>0</v>
      </c>
      <c r="D105" s="19">
        <v>300000</v>
      </c>
      <c r="E105" s="19">
        <f t="shared" si="2"/>
        <v>300000</v>
      </c>
      <c r="G105" s="112"/>
    </row>
    <row r="106" spans="1:7" x14ac:dyDescent="0.25">
      <c r="A106" s="1" t="s">
        <v>123</v>
      </c>
      <c r="B106" s="26" t="s">
        <v>124</v>
      </c>
      <c r="C106" s="19">
        <v>0</v>
      </c>
      <c r="D106" s="19">
        <v>525000</v>
      </c>
      <c r="E106" s="19">
        <f t="shared" si="2"/>
        <v>525000</v>
      </c>
      <c r="G106" s="112"/>
    </row>
    <row r="107" spans="1:7" x14ac:dyDescent="0.25">
      <c r="A107" s="1" t="s">
        <v>125</v>
      </c>
      <c r="B107" s="26" t="s">
        <v>126</v>
      </c>
      <c r="C107" s="19">
        <v>0</v>
      </c>
      <c r="D107" s="19">
        <v>1250000</v>
      </c>
      <c r="E107" s="19">
        <f t="shared" si="2"/>
        <v>1250000</v>
      </c>
      <c r="G107" s="112"/>
    </row>
    <row r="108" spans="1:7" x14ac:dyDescent="0.25">
      <c r="A108" s="1" t="s">
        <v>259</v>
      </c>
      <c r="B108" s="18" t="s">
        <v>4</v>
      </c>
      <c r="C108" s="19"/>
      <c r="D108" s="19">
        <v>657000</v>
      </c>
      <c r="E108" s="19">
        <f t="shared" si="2"/>
        <v>657000</v>
      </c>
      <c r="G108" s="112"/>
    </row>
    <row r="109" spans="1:7" x14ac:dyDescent="0.25">
      <c r="A109" s="3" t="s">
        <v>31</v>
      </c>
      <c r="B109" s="18"/>
      <c r="C109" s="19"/>
      <c r="D109" s="19"/>
      <c r="E109" s="19"/>
      <c r="G109" s="112"/>
    </row>
    <row r="110" spans="1:7" s="8" customFormat="1" x14ac:dyDescent="0.25">
      <c r="A110" s="7" t="s">
        <v>329</v>
      </c>
      <c r="B110" s="28" t="s">
        <v>19</v>
      </c>
      <c r="C110" s="123">
        <v>958000</v>
      </c>
      <c r="D110" s="19">
        <v>0</v>
      </c>
      <c r="E110" s="19">
        <f t="shared" si="2"/>
        <v>958000</v>
      </c>
      <c r="G110" s="113"/>
    </row>
    <row r="111" spans="1:7" s="8" customFormat="1" x14ac:dyDescent="0.25">
      <c r="A111" s="7" t="s">
        <v>32</v>
      </c>
      <c r="B111" s="33" t="s">
        <v>267</v>
      </c>
      <c r="C111" s="19">
        <v>0</v>
      </c>
      <c r="D111" s="19">
        <v>958000</v>
      </c>
      <c r="E111" s="19">
        <f t="shared" si="2"/>
        <v>958000</v>
      </c>
      <c r="G111" s="113"/>
    </row>
    <row r="112" spans="1:7" s="8" customFormat="1" x14ac:dyDescent="0.25">
      <c r="A112" s="7" t="s">
        <v>32</v>
      </c>
      <c r="B112" s="32" t="s">
        <v>127</v>
      </c>
      <c r="C112" s="19">
        <v>0</v>
      </c>
      <c r="D112" s="19">
        <v>1000000</v>
      </c>
      <c r="E112" s="19">
        <f t="shared" si="2"/>
        <v>1000000</v>
      </c>
      <c r="G112" s="113"/>
    </row>
    <row r="113" spans="1:7" x14ac:dyDescent="0.25">
      <c r="A113" s="1" t="s">
        <v>330</v>
      </c>
      <c r="B113" s="18" t="s">
        <v>4</v>
      </c>
      <c r="C113" s="123">
        <v>500000</v>
      </c>
      <c r="D113" s="19">
        <v>500000</v>
      </c>
      <c r="E113" s="19">
        <f t="shared" si="2"/>
        <v>1000000</v>
      </c>
      <c r="G113" s="112"/>
    </row>
    <row r="114" spans="1:7" x14ac:dyDescent="0.25">
      <c r="A114" s="1" t="s">
        <v>185</v>
      </c>
      <c r="B114" s="33" t="s">
        <v>267</v>
      </c>
      <c r="C114" s="19">
        <v>0</v>
      </c>
      <c r="D114" s="19">
        <v>17569400</v>
      </c>
      <c r="E114" s="19">
        <f t="shared" si="2"/>
        <v>17569400</v>
      </c>
      <c r="G114" s="112"/>
    </row>
    <row r="115" spans="1:7" x14ac:dyDescent="0.25">
      <c r="A115" s="1" t="s">
        <v>34</v>
      </c>
      <c r="B115" s="18" t="s">
        <v>4</v>
      </c>
      <c r="C115" s="123">
        <v>17569400</v>
      </c>
      <c r="D115" s="19">
        <v>0</v>
      </c>
      <c r="E115" s="19">
        <f t="shared" si="2"/>
        <v>17569400</v>
      </c>
      <c r="G115" s="112"/>
    </row>
    <row r="116" spans="1:7" x14ac:dyDescent="0.25">
      <c r="A116" s="1" t="s">
        <v>327</v>
      </c>
      <c r="B116" s="18" t="s">
        <v>4</v>
      </c>
      <c r="C116" s="123">
        <v>32274000</v>
      </c>
      <c r="D116" s="19">
        <v>19226000</v>
      </c>
      <c r="E116" s="19">
        <f>+D116</f>
        <v>19226000</v>
      </c>
      <c r="G116" s="112"/>
    </row>
    <row r="117" spans="1:7" x14ac:dyDescent="0.25">
      <c r="A117" s="1" t="s">
        <v>327</v>
      </c>
      <c r="B117" s="33" t="s">
        <v>267</v>
      </c>
      <c r="C117" s="19">
        <v>0</v>
      </c>
      <c r="D117" s="19">
        <v>13048000</v>
      </c>
      <c r="E117" s="19">
        <f t="shared" si="2"/>
        <v>13048000</v>
      </c>
      <c r="G117" s="112"/>
    </row>
    <row r="118" spans="1:7" x14ac:dyDescent="0.25">
      <c r="A118" s="1" t="s">
        <v>128</v>
      </c>
      <c r="B118" s="33" t="s">
        <v>269</v>
      </c>
      <c r="C118" s="19">
        <v>0</v>
      </c>
      <c r="D118" s="19">
        <v>18500000</v>
      </c>
      <c r="E118" s="19">
        <f t="shared" si="2"/>
        <v>18500000</v>
      </c>
      <c r="G118" s="112"/>
    </row>
    <row r="119" spans="1:7" x14ac:dyDescent="0.25">
      <c r="A119" s="1" t="s">
        <v>130</v>
      </c>
      <c r="B119" s="18" t="s">
        <v>131</v>
      </c>
      <c r="C119" s="19">
        <v>0</v>
      </c>
      <c r="D119" s="19">
        <v>23250000</v>
      </c>
      <c r="E119" s="19">
        <f t="shared" si="2"/>
        <v>23250000</v>
      </c>
      <c r="G119" s="112"/>
    </row>
    <row r="120" spans="1:7" x14ac:dyDescent="0.25">
      <c r="A120" s="10" t="s">
        <v>36</v>
      </c>
      <c r="B120" s="23" t="s">
        <v>37</v>
      </c>
      <c r="C120" s="25">
        <f>SUM(C86:C119)</f>
        <v>221657200</v>
      </c>
      <c r="D120" s="25">
        <f>SUM(D86:D119)</f>
        <v>227159400</v>
      </c>
      <c r="E120" s="25">
        <f>+D120+C120</f>
        <v>448816600</v>
      </c>
      <c r="F120" s="40"/>
      <c r="G120" s="112"/>
    </row>
    <row r="121" spans="1:7" x14ac:dyDescent="0.25">
      <c r="B121" s="23" t="s">
        <v>19</v>
      </c>
      <c r="C121" s="25">
        <f>C86+C89+C93+C98+C100+C101+C102+C110</f>
        <v>127274800</v>
      </c>
      <c r="D121" s="25">
        <f>D86+D89+D93+D98+D100+D101+D102+D110</f>
        <v>0</v>
      </c>
      <c r="E121" s="25">
        <f t="shared" si="2"/>
        <v>127274800</v>
      </c>
      <c r="G121" s="112"/>
    </row>
    <row r="122" spans="1:7" x14ac:dyDescent="0.25">
      <c r="B122" s="23" t="s">
        <v>4</v>
      </c>
      <c r="C122" s="25">
        <f>C90+C95+C96+C97+C99+C103+C113+C115+C116</f>
        <v>94382400</v>
      </c>
      <c r="D122" s="25">
        <f>D90+D95+D96+D97+D99+D103+D113+D115+D116+D87+D94+D108</f>
        <v>23484000</v>
      </c>
      <c r="E122" s="25">
        <f t="shared" si="2"/>
        <v>117866400</v>
      </c>
      <c r="G122" s="112"/>
    </row>
    <row r="123" spans="1:7" x14ac:dyDescent="0.25">
      <c r="B123" s="23" t="s">
        <v>17</v>
      </c>
      <c r="C123" s="25">
        <f>C91+C92+C104+C105+C106+C107+C111+C114+C117+C118+C119+C112+C88</f>
        <v>0</v>
      </c>
      <c r="D123" s="25">
        <f>D91+D92+D104+D105+D106+D107+D111+D114+D117+D118+D119+D112+D88</f>
        <v>203675400</v>
      </c>
      <c r="E123" s="25">
        <f t="shared" si="2"/>
        <v>203675400</v>
      </c>
      <c r="G123" s="112"/>
    </row>
    <row r="124" spans="1:7" x14ac:dyDescent="0.25">
      <c r="B124" s="23"/>
      <c r="C124" s="25"/>
      <c r="D124" s="25"/>
      <c r="E124" s="25"/>
      <c r="G124" s="112"/>
    </row>
    <row r="125" spans="1:7" x14ac:dyDescent="0.25">
      <c r="A125" s="3" t="s">
        <v>38</v>
      </c>
      <c r="B125" s="18"/>
      <c r="C125" s="19"/>
      <c r="D125" s="19"/>
      <c r="E125" s="19"/>
      <c r="G125" s="112"/>
    </row>
    <row r="126" spans="1:7" x14ac:dyDescent="0.25">
      <c r="A126" s="1" t="s">
        <v>65</v>
      </c>
      <c r="B126" s="18" t="s">
        <v>4</v>
      </c>
      <c r="C126" s="19">
        <v>2381200</v>
      </c>
      <c r="D126" s="19">
        <v>5075500</v>
      </c>
      <c r="E126" s="19">
        <f t="shared" si="2"/>
        <v>7456700</v>
      </c>
      <c r="G126" s="112"/>
    </row>
    <row r="127" spans="1:7" x14ac:dyDescent="0.25">
      <c r="A127" s="1" t="s">
        <v>65</v>
      </c>
      <c r="B127" s="18" t="s">
        <v>19</v>
      </c>
      <c r="C127" s="19">
        <v>10574000</v>
      </c>
      <c r="D127" s="19">
        <v>0</v>
      </c>
      <c r="E127" s="19">
        <f t="shared" si="2"/>
        <v>10574000</v>
      </c>
    </row>
    <row r="128" spans="1:7" x14ac:dyDescent="0.25">
      <c r="B128" s="18"/>
      <c r="C128" s="19"/>
      <c r="D128" s="19">
        <v>3050000</v>
      </c>
      <c r="E128" s="19">
        <f t="shared" si="2"/>
        <v>3050000</v>
      </c>
    </row>
    <row r="129" spans="1:5" x14ac:dyDescent="0.25">
      <c r="A129" s="10" t="s">
        <v>39</v>
      </c>
      <c r="B129" s="23" t="s">
        <v>37</v>
      </c>
      <c r="C129" s="25">
        <f>C126+C127</f>
        <v>12955200</v>
      </c>
      <c r="D129" s="25">
        <f>D126+D127+D128</f>
        <v>8125500</v>
      </c>
      <c r="E129" s="25">
        <f t="shared" ref="E129:E183" si="4">+D129+C129</f>
        <v>21080700</v>
      </c>
    </row>
    <row r="130" spans="1:5" x14ac:dyDescent="0.25">
      <c r="A130" s="10"/>
      <c r="B130" s="23" t="s">
        <v>19</v>
      </c>
      <c r="C130" s="25">
        <f>C127</f>
        <v>10574000</v>
      </c>
      <c r="D130" s="25">
        <f>D127</f>
        <v>0</v>
      </c>
      <c r="E130" s="25">
        <f t="shared" si="4"/>
        <v>10574000</v>
      </c>
    </row>
    <row r="131" spans="1:5" x14ac:dyDescent="0.25">
      <c r="A131" s="10"/>
      <c r="B131" s="23" t="s">
        <v>4</v>
      </c>
      <c r="C131" s="25">
        <f>C126</f>
        <v>2381200</v>
      </c>
      <c r="D131" s="25">
        <f>D126</f>
        <v>5075500</v>
      </c>
      <c r="E131" s="25">
        <f t="shared" si="4"/>
        <v>7456700</v>
      </c>
    </row>
    <row r="132" spans="1:5" x14ac:dyDescent="0.25">
      <c r="A132" s="7"/>
      <c r="B132" s="23" t="s">
        <v>17</v>
      </c>
      <c r="C132" s="25"/>
      <c r="D132" s="25">
        <f>+D128</f>
        <v>3050000</v>
      </c>
      <c r="E132" s="25">
        <f t="shared" si="4"/>
        <v>3050000</v>
      </c>
    </row>
    <row r="133" spans="1:5" x14ac:dyDescent="0.25">
      <c r="A133" s="3" t="s">
        <v>262</v>
      </c>
      <c r="B133" s="18"/>
      <c r="C133" s="19"/>
      <c r="D133" s="19"/>
      <c r="E133" s="19"/>
    </row>
    <row r="134" spans="1:5" s="8" customFormat="1" x14ac:dyDescent="0.25">
      <c r="A134" s="7" t="s">
        <v>41</v>
      </c>
      <c r="B134" s="28" t="s">
        <v>19</v>
      </c>
      <c r="C134" s="19">
        <v>997700</v>
      </c>
      <c r="D134" s="19">
        <v>0</v>
      </c>
      <c r="E134" s="19">
        <f t="shared" si="4"/>
        <v>997700</v>
      </c>
    </row>
    <row r="135" spans="1:5" x14ac:dyDescent="0.25">
      <c r="A135" s="1" t="s">
        <v>42</v>
      </c>
      <c r="B135" s="18" t="s">
        <v>19</v>
      </c>
      <c r="C135" s="19">
        <v>77856300</v>
      </c>
      <c r="D135" s="19">
        <v>0</v>
      </c>
      <c r="E135" s="19">
        <f t="shared" si="4"/>
        <v>77856300</v>
      </c>
    </row>
    <row r="136" spans="1:5" x14ac:dyDescent="0.25">
      <c r="A136" s="1" t="s">
        <v>42</v>
      </c>
      <c r="B136" s="18" t="s">
        <v>4</v>
      </c>
      <c r="C136" s="19">
        <v>287000000</v>
      </c>
      <c r="D136" s="19">
        <v>0</v>
      </c>
      <c r="E136" s="19">
        <f t="shared" si="4"/>
        <v>287000000</v>
      </c>
    </row>
    <row r="137" spans="1:5" x14ac:dyDescent="0.25">
      <c r="A137" s="1" t="s">
        <v>43</v>
      </c>
      <c r="B137" s="18" t="s">
        <v>19</v>
      </c>
      <c r="C137" s="19">
        <v>665400</v>
      </c>
      <c r="D137" s="19">
        <v>0</v>
      </c>
      <c r="E137" s="19">
        <f t="shared" si="4"/>
        <v>665400</v>
      </c>
    </row>
    <row r="138" spans="1:5" x14ac:dyDescent="0.25">
      <c r="A138" s="1" t="s">
        <v>43</v>
      </c>
      <c r="B138" s="18" t="s">
        <v>4</v>
      </c>
      <c r="C138" s="19">
        <v>1050000</v>
      </c>
      <c r="D138" s="19">
        <v>0</v>
      </c>
      <c r="E138" s="19">
        <f t="shared" si="4"/>
        <v>1050000</v>
      </c>
    </row>
    <row r="139" spans="1:5" x14ac:dyDescent="0.25">
      <c r="A139" s="1" t="s">
        <v>44</v>
      </c>
      <c r="B139" s="18" t="s">
        <v>4</v>
      </c>
      <c r="C139" s="19">
        <v>2500000</v>
      </c>
      <c r="D139" s="19">
        <v>0</v>
      </c>
      <c r="E139" s="19">
        <f t="shared" si="4"/>
        <v>2500000</v>
      </c>
    </row>
    <row r="140" spans="1:5" x14ac:dyDescent="0.25">
      <c r="A140" s="1" t="s">
        <v>45</v>
      </c>
      <c r="B140" s="18" t="s">
        <v>4</v>
      </c>
      <c r="C140" s="19">
        <v>6647600</v>
      </c>
      <c r="D140" s="19">
        <v>0</v>
      </c>
      <c r="E140" s="19">
        <f t="shared" si="4"/>
        <v>6647600</v>
      </c>
    </row>
    <row r="141" spans="1:5" x14ac:dyDescent="0.25">
      <c r="A141" s="1" t="s">
        <v>46</v>
      </c>
      <c r="B141" s="18" t="s">
        <v>4</v>
      </c>
      <c r="C141" s="19">
        <v>29300</v>
      </c>
      <c r="D141" s="19">
        <v>0</v>
      </c>
      <c r="E141" s="19">
        <f t="shared" si="4"/>
        <v>29300</v>
      </c>
    </row>
    <row r="142" spans="1:5" x14ac:dyDescent="0.25">
      <c r="A142" s="1" t="s">
        <v>47</v>
      </c>
      <c r="B142" s="18" t="s">
        <v>19</v>
      </c>
      <c r="C142" s="19">
        <v>293300</v>
      </c>
      <c r="D142" s="19">
        <v>0</v>
      </c>
      <c r="E142" s="19">
        <f t="shared" si="4"/>
        <v>293300</v>
      </c>
    </row>
    <row r="143" spans="1:5" x14ac:dyDescent="0.25">
      <c r="A143" s="1" t="s">
        <v>48</v>
      </c>
      <c r="B143" s="18" t="s">
        <v>4</v>
      </c>
      <c r="C143" s="19">
        <v>485000</v>
      </c>
      <c r="D143" s="19">
        <v>0</v>
      </c>
      <c r="E143" s="19">
        <f t="shared" si="4"/>
        <v>485000</v>
      </c>
    </row>
    <row r="144" spans="1:5" x14ac:dyDescent="0.25">
      <c r="A144" s="1" t="s">
        <v>55</v>
      </c>
      <c r="B144" s="18" t="s">
        <v>19</v>
      </c>
      <c r="C144" s="19">
        <v>39100</v>
      </c>
      <c r="D144" s="19">
        <v>0</v>
      </c>
      <c r="E144" s="19">
        <f t="shared" si="4"/>
        <v>39100</v>
      </c>
    </row>
    <row r="145" spans="1:5" x14ac:dyDescent="0.25">
      <c r="A145" s="1" t="s">
        <v>134</v>
      </c>
      <c r="B145" s="26" t="s">
        <v>135</v>
      </c>
      <c r="C145" s="19">
        <v>0</v>
      </c>
      <c r="D145" s="19">
        <v>300000</v>
      </c>
      <c r="E145" s="19">
        <f t="shared" si="4"/>
        <v>300000</v>
      </c>
    </row>
    <row r="146" spans="1:5" x14ac:dyDescent="0.25">
      <c r="A146" s="1" t="s">
        <v>136</v>
      </c>
      <c r="B146" s="26" t="s">
        <v>137</v>
      </c>
      <c r="C146" s="19">
        <v>0</v>
      </c>
      <c r="D146" s="19">
        <v>110000</v>
      </c>
      <c r="E146" s="19">
        <f t="shared" si="4"/>
        <v>110000</v>
      </c>
    </row>
    <row r="147" spans="1:5" x14ac:dyDescent="0.25">
      <c r="A147" s="1" t="s">
        <v>138</v>
      </c>
      <c r="B147" s="26" t="s">
        <v>139</v>
      </c>
      <c r="C147" s="19">
        <v>0</v>
      </c>
      <c r="D147" s="19">
        <v>10000000</v>
      </c>
      <c r="E147" s="19">
        <f t="shared" si="4"/>
        <v>10000000</v>
      </c>
    </row>
    <row r="148" spans="1:5" x14ac:dyDescent="0.25">
      <c r="A148" s="1" t="s">
        <v>140</v>
      </c>
      <c r="B148" s="26" t="s">
        <v>162</v>
      </c>
      <c r="C148" s="19">
        <v>0</v>
      </c>
      <c r="D148" s="19">
        <v>50000</v>
      </c>
      <c r="E148" s="19">
        <f t="shared" si="4"/>
        <v>50000</v>
      </c>
    </row>
    <row r="149" spans="1:5" x14ac:dyDescent="0.25">
      <c r="A149" s="1" t="s">
        <v>141</v>
      </c>
      <c r="B149" s="26" t="s">
        <v>142</v>
      </c>
      <c r="C149" s="19">
        <v>0</v>
      </c>
      <c r="D149" s="19">
        <v>20000</v>
      </c>
      <c r="E149" s="19">
        <f t="shared" si="4"/>
        <v>20000</v>
      </c>
    </row>
    <row r="150" spans="1:5" x14ac:dyDescent="0.25">
      <c r="A150" s="1" t="s">
        <v>143</v>
      </c>
      <c r="B150" s="26" t="s">
        <v>144</v>
      </c>
      <c r="C150" s="19">
        <v>0</v>
      </c>
      <c r="D150" s="19">
        <v>312600</v>
      </c>
      <c r="E150" s="19">
        <f t="shared" si="4"/>
        <v>312600</v>
      </c>
    </row>
    <row r="151" spans="1:5" x14ac:dyDescent="0.25">
      <c r="A151" s="1" t="s">
        <v>145</v>
      </c>
      <c r="B151" s="26" t="s">
        <v>146</v>
      </c>
      <c r="C151" s="19">
        <v>0</v>
      </c>
      <c r="D151" s="19">
        <v>46246400</v>
      </c>
      <c r="E151" s="19">
        <f t="shared" si="4"/>
        <v>46246400</v>
      </c>
    </row>
    <row r="152" spans="1:5" x14ac:dyDescent="0.25">
      <c r="A152" s="1" t="s">
        <v>147</v>
      </c>
      <c r="B152" s="26" t="s">
        <v>146</v>
      </c>
      <c r="C152" s="19">
        <v>0</v>
      </c>
      <c r="D152" s="19">
        <v>2500000</v>
      </c>
      <c r="E152" s="19">
        <f t="shared" si="4"/>
        <v>2500000</v>
      </c>
    </row>
    <row r="153" spans="1:5" x14ac:dyDescent="0.25">
      <c r="A153" s="1" t="s">
        <v>148</v>
      </c>
      <c r="B153" s="26" t="s">
        <v>146</v>
      </c>
      <c r="C153" s="19">
        <v>0</v>
      </c>
      <c r="D153" s="19">
        <v>1000000</v>
      </c>
      <c r="E153" s="19">
        <f t="shared" si="4"/>
        <v>1000000</v>
      </c>
    </row>
    <row r="154" spans="1:5" x14ac:dyDescent="0.25">
      <c r="A154" s="1" t="s">
        <v>149</v>
      </c>
      <c r="B154" s="26" t="s">
        <v>146</v>
      </c>
      <c r="C154" s="19">
        <v>0</v>
      </c>
      <c r="D154" s="19">
        <v>15000000</v>
      </c>
      <c r="E154" s="19">
        <f t="shared" si="4"/>
        <v>15000000</v>
      </c>
    </row>
    <row r="155" spans="1:5" x14ac:dyDescent="0.25">
      <c r="A155" s="1" t="s">
        <v>150</v>
      </c>
      <c r="B155" s="26" t="s">
        <v>163</v>
      </c>
      <c r="C155" s="19">
        <v>0</v>
      </c>
      <c r="D155" s="19">
        <v>400000</v>
      </c>
      <c r="E155" s="19">
        <f t="shared" si="4"/>
        <v>400000</v>
      </c>
    </row>
    <row r="156" spans="1:5" x14ac:dyDescent="0.25">
      <c r="A156" s="1" t="s">
        <v>151</v>
      </c>
      <c r="B156" s="26" t="s">
        <v>152</v>
      </c>
      <c r="C156" s="19">
        <v>0</v>
      </c>
      <c r="D156" s="19">
        <v>260000000</v>
      </c>
      <c r="E156" s="19">
        <f t="shared" si="4"/>
        <v>260000000</v>
      </c>
    </row>
    <row r="157" spans="1:5" x14ac:dyDescent="0.25">
      <c r="A157" s="1" t="s">
        <v>153</v>
      </c>
      <c r="B157" s="26" t="s">
        <v>154</v>
      </c>
      <c r="C157" s="19">
        <v>0</v>
      </c>
      <c r="D157" s="19">
        <v>15000000</v>
      </c>
      <c r="E157" s="19">
        <f t="shared" si="4"/>
        <v>15000000</v>
      </c>
    </row>
    <row r="158" spans="1:5" x14ac:dyDescent="0.25">
      <c r="A158" s="1" t="s">
        <v>155</v>
      </c>
      <c r="B158" s="26" t="s">
        <v>154</v>
      </c>
      <c r="C158" s="19">
        <v>0</v>
      </c>
      <c r="D158" s="19">
        <v>500000</v>
      </c>
      <c r="E158" s="19">
        <f t="shared" si="4"/>
        <v>500000</v>
      </c>
    </row>
    <row r="159" spans="1:5" x14ac:dyDescent="0.25">
      <c r="B159" s="18"/>
      <c r="C159" s="19"/>
      <c r="D159" s="19"/>
      <c r="E159" s="19"/>
    </row>
    <row r="160" spans="1:5" x14ac:dyDescent="0.25">
      <c r="A160" s="10" t="s">
        <v>49</v>
      </c>
      <c r="B160" s="23" t="s">
        <v>37</v>
      </c>
      <c r="C160" s="25">
        <f>SUM(C134:C158)</f>
        <v>377563700</v>
      </c>
      <c r="D160" s="25">
        <f t="shared" ref="D160:E160" si="5">SUM(D134:D158)</f>
        <v>351439000</v>
      </c>
      <c r="E160" s="25">
        <f t="shared" si="5"/>
        <v>729002700</v>
      </c>
    </row>
    <row r="161" spans="1:6" x14ac:dyDescent="0.25">
      <c r="A161" s="10"/>
      <c r="B161" s="23" t="s">
        <v>19</v>
      </c>
      <c r="C161" s="25">
        <f>C134+C135+C137+C142+C144</f>
        <v>79851800</v>
      </c>
      <c r="D161" s="25">
        <f>D134+D135+D137+D142+D144</f>
        <v>0</v>
      </c>
      <c r="E161" s="25">
        <f t="shared" ref="E161" si="6">E134+E135+E137+E142+E144</f>
        <v>79851800</v>
      </c>
    </row>
    <row r="162" spans="1:6" x14ac:dyDescent="0.25">
      <c r="A162" s="10"/>
      <c r="B162" s="23" t="s">
        <v>4</v>
      </c>
      <c r="C162" s="25">
        <f>C136+C138+C139+C141+C140+C143</f>
        <v>297711900</v>
      </c>
      <c r="D162" s="25">
        <f>D136+D138+D139+D141+D140+D143</f>
        <v>0</v>
      </c>
      <c r="E162" s="25">
        <f t="shared" si="4"/>
        <v>297711900</v>
      </c>
    </row>
    <row r="163" spans="1:6" x14ac:dyDescent="0.25">
      <c r="A163" s="10"/>
      <c r="B163" s="23" t="s">
        <v>17</v>
      </c>
      <c r="C163" s="25">
        <f t="shared" ref="C163:E163" si="7">C145+C146+C147+C148+C149+C150+C151+C153+C152+C154+C155+C156+C157+C158</f>
        <v>0</v>
      </c>
      <c r="D163" s="25">
        <f t="shared" si="7"/>
        <v>351439000</v>
      </c>
      <c r="E163" s="25">
        <f t="shared" si="7"/>
        <v>351439000</v>
      </c>
    </row>
    <row r="164" spans="1:6" x14ac:dyDescent="0.25">
      <c r="A164" s="10"/>
      <c r="B164" s="23"/>
      <c r="C164" s="25"/>
      <c r="D164" s="25"/>
      <c r="E164" s="25"/>
    </row>
    <row r="165" spans="1:6" x14ac:dyDescent="0.25">
      <c r="A165" s="3" t="s">
        <v>50</v>
      </c>
      <c r="B165" s="23"/>
      <c r="C165" s="25"/>
      <c r="D165" s="25"/>
      <c r="E165" s="25"/>
    </row>
    <row r="166" spans="1:6" x14ac:dyDescent="0.25">
      <c r="A166" s="7" t="s">
        <v>56</v>
      </c>
      <c r="B166" s="28" t="s">
        <v>19</v>
      </c>
      <c r="C166" s="25">
        <v>946200</v>
      </c>
      <c r="D166" s="25">
        <v>0</v>
      </c>
      <c r="E166" s="25">
        <f t="shared" si="4"/>
        <v>946200</v>
      </c>
    </row>
    <row r="167" spans="1:6" x14ac:dyDescent="0.25">
      <c r="A167" s="7" t="s">
        <v>56</v>
      </c>
      <c r="B167" s="28" t="s">
        <v>4</v>
      </c>
      <c r="C167" s="25"/>
      <c r="D167" s="25">
        <v>155000</v>
      </c>
      <c r="E167" s="25">
        <f>+D167</f>
        <v>155000</v>
      </c>
    </row>
    <row r="168" spans="1:6" x14ac:dyDescent="0.25">
      <c r="A168" s="10" t="s">
        <v>51</v>
      </c>
      <c r="B168" s="23" t="s">
        <v>37</v>
      </c>
      <c r="C168" s="25">
        <f>SUM(C166:C166)</f>
        <v>946200</v>
      </c>
      <c r="D168" s="25">
        <f>D167</f>
        <v>155000</v>
      </c>
      <c r="E168" s="25">
        <f t="shared" si="4"/>
        <v>1101200</v>
      </c>
    </row>
    <row r="169" spans="1:6" x14ac:dyDescent="0.25">
      <c r="A169" s="10"/>
      <c r="B169" s="23" t="s">
        <v>19</v>
      </c>
      <c r="C169" s="25">
        <f>C166</f>
        <v>946200</v>
      </c>
      <c r="D169" s="25">
        <f>D166</f>
        <v>0</v>
      </c>
      <c r="E169" s="25">
        <f t="shared" si="4"/>
        <v>946200</v>
      </c>
    </row>
    <row r="170" spans="1:6" x14ac:dyDescent="0.25">
      <c r="A170" s="10"/>
      <c r="B170" s="23" t="s">
        <v>4</v>
      </c>
      <c r="C170" s="25">
        <v>0</v>
      </c>
      <c r="D170" s="25">
        <f>D168</f>
        <v>155000</v>
      </c>
      <c r="E170" s="25">
        <f>+D170</f>
        <v>155000</v>
      </c>
    </row>
    <row r="171" spans="1:6" x14ac:dyDescent="0.25">
      <c r="A171" s="10"/>
      <c r="B171" s="23"/>
      <c r="C171" s="25"/>
      <c r="D171" s="25"/>
      <c r="E171" s="25"/>
    </row>
    <row r="172" spans="1:6" x14ac:dyDescent="0.25">
      <c r="A172" s="11" t="s">
        <v>181</v>
      </c>
      <c r="B172" s="30" t="s">
        <v>37</v>
      </c>
      <c r="C172" s="20">
        <f>C54+C81+C120+C129+C160+C168</f>
        <v>1180815000</v>
      </c>
      <c r="D172" s="20">
        <f>D54+D81+D120+D129+D160+D168</f>
        <v>1268804100</v>
      </c>
      <c r="E172" s="20">
        <f t="shared" si="4"/>
        <v>2449619100</v>
      </c>
    </row>
    <row r="173" spans="1:6" x14ac:dyDescent="0.25">
      <c r="A173" s="12"/>
      <c r="B173" s="30" t="s">
        <v>19</v>
      </c>
      <c r="C173" s="20">
        <f>C55+C121+C161+C169+C82+C130</f>
        <v>620793200</v>
      </c>
      <c r="D173" s="20">
        <f>D55+D121+D161+D169+D82+D130</f>
        <v>20000000</v>
      </c>
      <c r="E173" s="20">
        <f t="shared" si="4"/>
        <v>640793200</v>
      </c>
      <c r="F173" s="40"/>
    </row>
    <row r="174" spans="1:6" x14ac:dyDescent="0.25">
      <c r="A174" s="12"/>
      <c r="B174" s="30" t="s">
        <v>4</v>
      </c>
      <c r="C174" s="20">
        <f>C56+C83+C131+C162+C122</f>
        <v>558837800</v>
      </c>
      <c r="D174" s="20">
        <f>D56+D83+D122+D131+D162+D170</f>
        <v>676238500</v>
      </c>
      <c r="E174" s="20">
        <f t="shared" si="4"/>
        <v>1235076300</v>
      </c>
    </row>
    <row r="175" spans="1:6" x14ac:dyDescent="0.25">
      <c r="A175" s="12"/>
      <c r="B175" s="30" t="s">
        <v>17</v>
      </c>
      <c r="C175" s="20">
        <f>C84+C123+C163+C132+C57</f>
        <v>1184000</v>
      </c>
      <c r="D175" s="20">
        <f>D84+D123+D163+D132+D57</f>
        <v>572565600</v>
      </c>
      <c r="E175" s="20">
        <f t="shared" si="4"/>
        <v>573749600</v>
      </c>
    </row>
    <row r="176" spans="1:6" x14ac:dyDescent="0.25">
      <c r="C176" s="40"/>
      <c r="D176" s="40"/>
      <c r="E176" s="40"/>
    </row>
    <row r="177" spans="1:5" x14ac:dyDescent="0.25">
      <c r="A177" s="3" t="s">
        <v>265</v>
      </c>
      <c r="B177" s="23"/>
      <c r="C177" s="25"/>
      <c r="D177" s="25"/>
      <c r="E177" s="25"/>
    </row>
    <row r="178" spans="1:5" x14ac:dyDescent="0.25">
      <c r="A178" s="7" t="s">
        <v>157</v>
      </c>
      <c r="B178" s="28" t="s">
        <v>19</v>
      </c>
      <c r="C178" s="29">
        <v>0</v>
      </c>
      <c r="D178" s="29">
        <v>1481426000</v>
      </c>
      <c r="E178" s="29">
        <f t="shared" si="4"/>
        <v>1481426000</v>
      </c>
    </row>
    <row r="179" spans="1:5" x14ac:dyDescent="0.25">
      <c r="A179" s="7" t="s">
        <v>158</v>
      </c>
      <c r="B179" s="28" t="s">
        <v>159</v>
      </c>
      <c r="C179" s="29">
        <v>0</v>
      </c>
      <c r="D179" s="29">
        <v>190000000</v>
      </c>
      <c r="E179" s="29">
        <f t="shared" si="4"/>
        <v>190000000</v>
      </c>
    </row>
    <row r="180" spans="1:5" x14ac:dyDescent="0.25">
      <c r="A180" s="7" t="s">
        <v>160</v>
      </c>
      <c r="B180" s="28" t="s">
        <v>4</v>
      </c>
      <c r="C180" s="29">
        <v>0</v>
      </c>
      <c r="D180" s="29">
        <v>0</v>
      </c>
      <c r="E180" s="29">
        <f t="shared" si="4"/>
        <v>0</v>
      </c>
    </row>
    <row r="181" spans="1:5" x14ac:dyDescent="0.25">
      <c r="A181" s="7" t="s">
        <v>160</v>
      </c>
      <c r="B181" s="28" t="s">
        <v>19</v>
      </c>
      <c r="C181" s="29">
        <v>0</v>
      </c>
      <c r="D181" s="29">
        <v>4309100</v>
      </c>
      <c r="E181" s="29">
        <v>4309100</v>
      </c>
    </row>
    <row r="182" spans="1:5" x14ac:dyDescent="0.25">
      <c r="A182" s="10" t="s">
        <v>179</v>
      </c>
      <c r="B182" s="23" t="s">
        <v>37</v>
      </c>
      <c r="C182" s="25">
        <v>0</v>
      </c>
      <c r="D182" s="25">
        <f>SUM(D178:D181)</f>
        <v>1675735100</v>
      </c>
      <c r="E182" s="25">
        <f>+D182+C182</f>
        <v>1675735100</v>
      </c>
    </row>
    <row r="183" spans="1:5" x14ac:dyDescent="0.25">
      <c r="A183" s="10"/>
      <c r="B183" s="23" t="s">
        <v>19</v>
      </c>
      <c r="C183" s="25">
        <v>0</v>
      </c>
      <c r="D183" s="29">
        <f>D178+D181</f>
        <v>1485735100</v>
      </c>
      <c r="E183" s="24">
        <f t="shared" si="4"/>
        <v>1485735100</v>
      </c>
    </row>
    <row r="184" spans="1:5" x14ac:dyDescent="0.25">
      <c r="A184" s="10"/>
      <c r="B184" s="23" t="s">
        <v>4</v>
      </c>
      <c r="C184" s="25">
        <v>0</v>
      </c>
      <c r="D184" s="29">
        <f>D180</f>
        <v>0</v>
      </c>
      <c r="E184" s="29">
        <f>E180</f>
        <v>0</v>
      </c>
    </row>
    <row r="185" spans="1:5" x14ac:dyDescent="0.25">
      <c r="A185" s="10"/>
      <c r="B185" s="23" t="s">
        <v>17</v>
      </c>
      <c r="C185" s="25">
        <v>0</v>
      </c>
      <c r="D185" s="29">
        <f>D179</f>
        <v>190000000</v>
      </c>
      <c r="E185" s="25">
        <f>E179</f>
        <v>190000000</v>
      </c>
    </row>
    <row r="187" spans="1:5" x14ac:dyDescent="0.25">
      <c r="A187" s="11" t="s">
        <v>186</v>
      </c>
      <c r="B187" s="30" t="s">
        <v>37</v>
      </c>
      <c r="C187" s="20">
        <f t="shared" ref="C187" si="8">+C172+C182</f>
        <v>1180815000</v>
      </c>
      <c r="D187" s="20">
        <f>+D172+D182</f>
        <v>2944539200</v>
      </c>
      <c r="E187" s="20">
        <f>+E172+E182</f>
        <v>4125354200</v>
      </c>
    </row>
    <row r="189" spans="1:5" ht="34.5" customHeight="1" x14ac:dyDescent="0.25">
      <c r="A189" s="134" t="s">
        <v>264</v>
      </c>
      <c r="B189" s="134"/>
      <c r="C189" s="134"/>
      <c r="D189" s="134"/>
      <c r="E189" s="134"/>
    </row>
    <row r="190" spans="1:5" x14ac:dyDescent="0.25">
      <c r="A190" s="1" t="s">
        <v>277</v>
      </c>
    </row>
    <row r="191" spans="1:5" x14ac:dyDescent="0.25">
      <c r="A191" s="1" t="s">
        <v>331</v>
      </c>
    </row>
    <row r="194" spans="4:4" x14ac:dyDescent="0.25">
      <c r="D194" s="40"/>
    </row>
  </sheetData>
  <mergeCells count="4">
    <mergeCell ref="A2:E2"/>
    <mergeCell ref="A3:E3"/>
    <mergeCell ref="A189:E189"/>
    <mergeCell ref="A1:E1"/>
  </mergeCells>
  <pageMargins left="0.25" right="0.25" top="0.75" bottom="0.75" header="0.3" footer="0.3"/>
  <pageSetup scale="80" fitToHeight="0" orientation="portrait" r:id="rId1"/>
  <rowBreaks count="2" manualBreakCount="2">
    <brk id="57" max="16383" man="1"/>
    <brk id="16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zoomScale="80" zoomScaleNormal="80" workbookViewId="0">
      <pane ySplit="5" topLeftCell="A84" activePane="bottomLeft" state="frozen"/>
      <selection pane="bottomLeft" activeCell="D98" sqref="D98"/>
    </sheetView>
  </sheetViews>
  <sheetFormatPr defaultColWidth="30.7109375" defaultRowHeight="15" x14ac:dyDescent="0.25"/>
  <cols>
    <col min="1" max="1" width="41.85546875" style="1" customWidth="1"/>
    <col min="2" max="2" width="38" style="2" bestFit="1" customWidth="1"/>
    <col min="3" max="4" width="15.5703125" bestFit="1" customWidth="1"/>
    <col min="5" max="5" width="15.7109375" customWidth="1"/>
    <col min="6" max="6" width="16" customWidth="1"/>
  </cols>
  <sheetData>
    <row r="1" spans="1:6" x14ac:dyDescent="0.25">
      <c r="A1" s="135" t="s">
        <v>333</v>
      </c>
      <c r="B1" s="135"/>
      <c r="C1" s="135"/>
      <c r="D1" s="135"/>
      <c r="E1" s="135"/>
      <c r="F1" s="135"/>
    </row>
    <row r="2" spans="1:6" x14ac:dyDescent="0.25">
      <c r="A2" s="133" t="s">
        <v>78</v>
      </c>
      <c r="B2" s="133"/>
      <c r="C2" s="133"/>
      <c r="D2" s="133"/>
      <c r="E2" s="133"/>
      <c r="F2" s="133"/>
    </row>
    <row r="3" spans="1:6" ht="15.75" thickBot="1" x14ac:dyDescent="0.3">
      <c r="A3" s="133" t="s">
        <v>274</v>
      </c>
      <c r="B3" s="133"/>
      <c r="C3" s="133"/>
      <c r="D3" s="133"/>
      <c r="E3" s="133"/>
      <c r="F3" s="133"/>
    </row>
    <row r="4" spans="1:6" ht="15.75" thickBot="1" x14ac:dyDescent="0.3">
      <c r="A4" s="114"/>
      <c r="C4" s="1"/>
      <c r="D4" s="136" t="s">
        <v>187</v>
      </c>
      <c r="E4" s="137"/>
      <c r="F4" s="138"/>
    </row>
    <row r="5" spans="1:6" x14ac:dyDescent="0.25">
      <c r="B5" s="4" t="s">
        <v>1</v>
      </c>
      <c r="C5" s="5" t="s">
        <v>263</v>
      </c>
      <c r="D5" s="5" t="s">
        <v>164</v>
      </c>
      <c r="E5" s="5" t="s">
        <v>165</v>
      </c>
      <c r="F5" s="5" t="s">
        <v>166</v>
      </c>
    </row>
    <row r="6" spans="1:6" x14ac:dyDescent="0.25">
      <c r="A6" s="3" t="s">
        <v>0</v>
      </c>
    </row>
    <row r="7" spans="1:6" s="8" customFormat="1" x14ac:dyDescent="0.25">
      <c r="A7" s="6" t="s">
        <v>2</v>
      </c>
      <c r="B7" s="16"/>
      <c r="C7" s="17">
        <f>SUM(C8:C11)</f>
        <v>34604400</v>
      </c>
      <c r="D7" s="17">
        <f>SUM(D8:D11)</f>
        <v>38237500</v>
      </c>
      <c r="E7" s="17">
        <f>+C7-D7</f>
        <v>-3633100</v>
      </c>
      <c r="F7" s="35">
        <f>+E7/D7</f>
        <v>-9.5014056881333769E-2</v>
      </c>
    </row>
    <row r="8" spans="1:6" x14ac:dyDescent="0.25">
      <c r="A8" s="1" t="s">
        <v>3</v>
      </c>
      <c r="B8" s="18" t="s">
        <v>4</v>
      </c>
      <c r="C8" s="19">
        <v>32257500</v>
      </c>
      <c r="D8" s="19">
        <v>35841700</v>
      </c>
      <c r="E8" s="19">
        <f t="shared" ref="E8:E11" si="0">+C8-D8</f>
        <v>-3584200</v>
      </c>
      <c r="F8" s="38">
        <f t="shared" ref="F8:F11" si="1">+E8/D8</f>
        <v>-0.10000083701386932</v>
      </c>
    </row>
    <row r="9" spans="1:6" x14ac:dyDescent="0.25">
      <c r="A9" s="1" t="s">
        <v>79</v>
      </c>
      <c r="B9" s="18" t="s">
        <v>80</v>
      </c>
      <c r="C9" s="19">
        <v>1600000</v>
      </c>
      <c r="D9" s="19">
        <v>1600000</v>
      </c>
      <c r="E9" s="19">
        <f t="shared" si="0"/>
        <v>0</v>
      </c>
      <c r="F9" s="38">
        <f t="shared" si="1"/>
        <v>0</v>
      </c>
    </row>
    <row r="10" spans="1:6" x14ac:dyDescent="0.25">
      <c r="A10" s="1" t="s">
        <v>81</v>
      </c>
      <c r="B10" s="18" t="s">
        <v>82</v>
      </c>
      <c r="C10" s="19">
        <v>307000</v>
      </c>
      <c r="D10" s="19">
        <v>307000</v>
      </c>
      <c r="E10" s="19">
        <f t="shared" si="0"/>
        <v>0</v>
      </c>
      <c r="F10" s="38">
        <f t="shared" si="1"/>
        <v>0</v>
      </c>
    </row>
    <row r="11" spans="1:6" x14ac:dyDescent="0.25">
      <c r="A11" s="1" t="s">
        <v>83</v>
      </c>
      <c r="B11" s="18" t="s">
        <v>4</v>
      </c>
      <c r="C11" s="19">
        <v>439900</v>
      </c>
      <c r="D11" s="19">
        <v>488800</v>
      </c>
      <c r="E11" s="19">
        <f t="shared" si="0"/>
        <v>-48900</v>
      </c>
      <c r="F11" s="38">
        <f t="shared" si="1"/>
        <v>-0.10004091653027823</v>
      </c>
    </row>
    <row r="12" spans="1:6" x14ac:dyDescent="0.25">
      <c r="A12" s="6" t="s">
        <v>5</v>
      </c>
      <c r="B12" s="16"/>
      <c r="C12" s="20">
        <f>SUM(C13:C14)</f>
        <v>38686100</v>
      </c>
      <c r="D12" s="20">
        <f>+D13+D14</f>
        <v>42996700</v>
      </c>
      <c r="E12" s="20">
        <f>+C12-D12</f>
        <v>-4310600</v>
      </c>
      <c r="F12" s="37">
        <f>+E12/D12</f>
        <v>-0.10025420555531006</v>
      </c>
    </row>
    <row r="13" spans="1:6" x14ac:dyDescent="0.25">
      <c r="A13" s="1" t="s">
        <v>3</v>
      </c>
      <c r="B13" s="18" t="s">
        <v>4</v>
      </c>
      <c r="C13" s="19">
        <v>38678100</v>
      </c>
      <c r="D13" s="19">
        <v>42975700</v>
      </c>
      <c r="E13" s="19">
        <f t="shared" ref="E13:E14" si="2">+C13-D13</f>
        <v>-4297600</v>
      </c>
      <c r="F13" s="38">
        <f t="shared" ref="F13:F14" si="3">+E13/D13</f>
        <v>-0.10000069806890871</v>
      </c>
    </row>
    <row r="14" spans="1:6" x14ac:dyDescent="0.25">
      <c r="A14" s="1" t="s">
        <v>84</v>
      </c>
      <c r="B14" s="33" t="s">
        <v>85</v>
      </c>
      <c r="C14" s="19">
        <v>8000</v>
      </c>
      <c r="D14" s="19">
        <v>21000</v>
      </c>
      <c r="E14" s="19">
        <f t="shared" si="2"/>
        <v>-13000</v>
      </c>
      <c r="F14" s="38">
        <f t="shared" si="3"/>
        <v>-0.61904761904761907</v>
      </c>
    </row>
    <row r="15" spans="1:6" x14ac:dyDescent="0.25">
      <c r="A15" s="6" t="s">
        <v>6</v>
      </c>
      <c r="B15" s="21"/>
      <c r="C15" s="22">
        <f>C16</f>
        <v>21656000</v>
      </c>
      <c r="D15" s="22">
        <v>24062100</v>
      </c>
      <c r="E15" s="22">
        <f t="shared" ref="E15:E21" si="4">+C15-D15</f>
        <v>-2406100</v>
      </c>
      <c r="F15" s="37">
        <f>+E15/D15</f>
        <v>-9.9995428495434732E-2</v>
      </c>
    </row>
    <row r="16" spans="1:6" x14ac:dyDescent="0.25">
      <c r="A16" s="1" t="s">
        <v>7</v>
      </c>
      <c r="B16" s="18" t="s">
        <v>4</v>
      </c>
      <c r="C16" s="19">
        <v>21656000</v>
      </c>
      <c r="D16" s="41">
        <f>+D15</f>
        <v>24062100</v>
      </c>
      <c r="E16" s="19">
        <f t="shared" si="4"/>
        <v>-2406100</v>
      </c>
      <c r="F16" s="38">
        <f t="shared" ref="F16" si="5">+E16/D16</f>
        <v>-9.9995428495434732E-2</v>
      </c>
    </row>
    <row r="17" spans="1:6" x14ac:dyDescent="0.25">
      <c r="A17" s="6" t="s">
        <v>8</v>
      </c>
      <c r="B17" s="21"/>
      <c r="C17" s="22">
        <f>C18</f>
        <v>65004000</v>
      </c>
      <c r="D17" s="22">
        <v>72226700</v>
      </c>
      <c r="E17" s="22">
        <f t="shared" si="4"/>
        <v>-7222700</v>
      </c>
      <c r="F17" s="37">
        <f>+E17/D17</f>
        <v>-0.10000041535886313</v>
      </c>
    </row>
    <row r="18" spans="1:6" x14ac:dyDescent="0.25">
      <c r="A18" s="1" t="s">
        <v>3</v>
      </c>
      <c r="B18" s="18" t="s">
        <v>4</v>
      </c>
      <c r="C18" s="19">
        <v>65004000</v>
      </c>
      <c r="D18" s="41">
        <f>+D17</f>
        <v>72226700</v>
      </c>
      <c r="E18" s="19">
        <f t="shared" si="4"/>
        <v>-7222700</v>
      </c>
      <c r="F18" s="38">
        <f t="shared" ref="F18" si="6">+E18/D18</f>
        <v>-0.10000041535886313</v>
      </c>
    </row>
    <row r="19" spans="1:6" x14ac:dyDescent="0.25">
      <c r="A19" s="6" t="s">
        <v>9</v>
      </c>
      <c r="B19" s="21"/>
      <c r="C19" s="22">
        <f>C20</f>
        <v>33209000</v>
      </c>
      <c r="D19" s="22">
        <v>36898800</v>
      </c>
      <c r="E19" s="22">
        <f t="shared" si="4"/>
        <v>-3689800</v>
      </c>
      <c r="F19" s="37">
        <f>+E19/D19</f>
        <v>-9.9997831907812723E-2</v>
      </c>
    </row>
    <row r="20" spans="1:6" x14ac:dyDescent="0.25">
      <c r="A20" s="1" t="s">
        <v>3</v>
      </c>
      <c r="B20" s="18" t="s">
        <v>4</v>
      </c>
      <c r="C20" s="19">
        <v>33209000</v>
      </c>
      <c r="D20" s="41">
        <f>+D19</f>
        <v>36898800</v>
      </c>
      <c r="E20" s="19">
        <f t="shared" si="4"/>
        <v>-3689800</v>
      </c>
      <c r="F20" s="38">
        <f t="shared" ref="F20" si="7">+E20/D20</f>
        <v>-9.9997831907812723E-2</v>
      </c>
    </row>
    <row r="21" spans="1:6" x14ac:dyDescent="0.25">
      <c r="A21" s="6" t="s">
        <v>10</v>
      </c>
      <c r="B21" s="21"/>
      <c r="C21" s="20">
        <f>C22+C23</f>
        <v>82019500</v>
      </c>
      <c r="D21" s="20">
        <f>+D22+D23</f>
        <v>91128700</v>
      </c>
      <c r="E21" s="20">
        <f t="shared" si="4"/>
        <v>-9109200</v>
      </c>
      <c r="F21" s="37">
        <f>+E21/D21</f>
        <v>-9.9959727286793296E-2</v>
      </c>
    </row>
    <row r="22" spans="1:6" x14ac:dyDescent="0.25">
      <c r="A22" s="1" t="s">
        <v>3</v>
      </c>
      <c r="B22" s="18" t="s">
        <v>4</v>
      </c>
      <c r="C22" s="19">
        <v>81983500</v>
      </c>
      <c r="D22" s="19">
        <v>91092700</v>
      </c>
      <c r="E22" s="19">
        <f t="shared" ref="E22:E23" si="8">+C22-D22</f>
        <v>-9109200</v>
      </c>
      <c r="F22" s="38">
        <f t="shared" ref="F22:F23" si="9">+E22/D22</f>
        <v>-9.9999231552034357E-2</v>
      </c>
    </row>
    <row r="23" spans="1:6" x14ac:dyDescent="0.25">
      <c r="A23" s="1" t="s">
        <v>84</v>
      </c>
      <c r="B23" s="33" t="s">
        <v>85</v>
      </c>
      <c r="C23" s="19">
        <v>36000</v>
      </c>
      <c r="D23" s="19">
        <v>36000</v>
      </c>
      <c r="E23" s="19">
        <f t="shared" si="8"/>
        <v>0</v>
      </c>
      <c r="F23" s="38">
        <f t="shared" si="9"/>
        <v>0</v>
      </c>
    </row>
    <row r="24" spans="1:6" x14ac:dyDescent="0.25">
      <c r="A24" s="6" t="s">
        <v>11</v>
      </c>
      <c r="B24" s="21"/>
      <c r="C24" s="20">
        <f>SUM(C25:C31)</f>
        <v>182190800</v>
      </c>
      <c r="D24" s="20">
        <f>SUM(D25:D31)</f>
        <v>201146500</v>
      </c>
      <c r="E24" s="20">
        <f>+C24-D24</f>
        <v>-18955700</v>
      </c>
      <c r="F24" s="37">
        <f>+E24/D24</f>
        <v>-9.4238279065258404E-2</v>
      </c>
    </row>
    <row r="25" spans="1:6" x14ac:dyDescent="0.25">
      <c r="A25" s="1" t="s">
        <v>3</v>
      </c>
      <c r="B25" s="18" t="s">
        <v>4</v>
      </c>
      <c r="C25" s="19">
        <v>178796500</v>
      </c>
      <c r="D25" s="19">
        <v>198317100</v>
      </c>
      <c r="E25" s="19">
        <f t="shared" ref="E25:E31" si="10">+C25-D25</f>
        <v>-19520600</v>
      </c>
      <c r="F25" s="38">
        <f t="shared" ref="F25:F49" si="11">+E25/D25</f>
        <v>-9.8431249751030042E-2</v>
      </c>
    </row>
    <row r="26" spans="1:6" x14ac:dyDescent="0.25">
      <c r="A26" s="1" t="s">
        <v>86</v>
      </c>
      <c r="B26" s="18" t="s">
        <v>4</v>
      </c>
      <c r="C26" s="19">
        <v>1055700</v>
      </c>
      <c r="D26" s="19">
        <v>1173000</v>
      </c>
      <c r="E26" s="19">
        <f t="shared" si="10"/>
        <v>-117300</v>
      </c>
      <c r="F26" s="38">
        <f t="shared" si="11"/>
        <v>-0.1</v>
      </c>
    </row>
    <row r="27" spans="1:6" x14ac:dyDescent="0.25">
      <c r="A27" s="1" t="s">
        <v>87</v>
      </c>
      <c r="B27" s="18" t="s">
        <v>19</v>
      </c>
      <c r="C27" s="19">
        <v>61600</v>
      </c>
      <c r="D27" s="19">
        <v>68400</v>
      </c>
      <c r="E27" s="19">
        <f t="shared" si="10"/>
        <v>-6800</v>
      </c>
      <c r="F27" s="38">
        <f t="shared" si="11"/>
        <v>-9.9415204678362568E-2</v>
      </c>
    </row>
    <row r="28" spans="1:6" x14ac:dyDescent="0.25">
      <c r="A28" s="1" t="s">
        <v>81</v>
      </c>
      <c r="B28" s="18" t="s">
        <v>82</v>
      </c>
      <c r="C28" s="19">
        <v>1250000</v>
      </c>
      <c r="D28" s="19">
        <v>1250000</v>
      </c>
      <c r="E28" s="19">
        <f t="shared" si="10"/>
        <v>0</v>
      </c>
      <c r="F28" s="38">
        <f t="shared" si="11"/>
        <v>0</v>
      </c>
    </row>
    <row r="29" spans="1:6" x14ac:dyDescent="0.25">
      <c r="A29" s="1" t="s">
        <v>88</v>
      </c>
      <c r="B29" s="18" t="s">
        <v>13</v>
      </c>
      <c r="C29" s="19">
        <v>0</v>
      </c>
      <c r="D29" s="19">
        <v>311000</v>
      </c>
      <c r="E29" s="19">
        <f t="shared" si="10"/>
        <v>-311000</v>
      </c>
      <c r="F29" s="38">
        <f t="shared" si="11"/>
        <v>-1</v>
      </c>
    </row>
    <row r="30" spans="1:6" x14ac:dyDescent="0.25">
      <c r="A30" s="1" t="s">
        <v>89</v>
      </c>
      <c r="B30" s="18" t="s">
        <v>19</v>
      </c>
      <c r="C30" s="19">
        <v>1000000</v>
      </c>
      <c r="D30" s="19">
        <v>0</v>
      </c>
      <c r="E30" s="19">
        <f t="shared" si="10"/>
        <v>1000000</v>
      </c>
      <c r="F30" s="42" t="s">
        <v>178</v>
      </c>
    </row>
    <row r="31" spans="1:6" x14ac:dyDescent="0.25">
      <c r="A31" s="1" t="s">
        <v>84</v>
      </c>
      <c r="B31" s="33" t="s">
        <v>85</v>
      </c>
      <c r="C31" s="19">
        <v>27000</v>
      </c>
      <c r="D31" s="19">
        <v>27000</v>
      </c>
      <c r="E31" s="19">
        <f t="shared" si="10"/>
        <v>0</v>
      </c>
      <c r="F31" s="38">
        <f t="shared" si="11"/>
        <v>0</v>
      </c>
    </row>
    <row r="32" spans="1:6" x14ac:dyDescent="0.25">
      <c r="A32" s="6" t="s">
        <v>12</v>
      </c>
      <c r="B32" s="21"/>
      <c r="C32" s="20">
        <f>SUM(C33:C46)</f>
        <v>588994600</v>
      </c>
      <c r="D32" s="20">
        <f>SUM(D33:D46)</f>
        <v>652557700</v>
      </c>
      <c r="E32" s="20">
        <f>+C32-D32</f>
        <v>-63563100</v>
      </c>
      <c r="F32" s="37">
        <f>+E32/D32</f>
        <v>-9.7406099108170816E-2</v>
      </c>
    </row>
    <row r="33" spans="1:6" x14ac:dyDescent="0.25">
      <c r="A33" s="1" t="s">
        <v>3</v>
      </c>
      <c r="B33" s="18" t="s">
        <v>4</v>
      </c>
      <c r="C33" s="19">
        <v>526361100</v>
      </c>
      <c r="D33" s="19">
        <v>583024000</v>
      </c>
      <c r="E33" s="19">
        <f t="shared" ref="E33:E49" si="12">+C33-D33</f>
        <v>-56662900</v>
      </c>
      <c r="F33" s="38">
        <f t="shared" si="11"/>
        <v>-9.7187937374790742E-2</v>
      </c>
    </row>
    <row r="34" spans="1:6" x14ac:dyDescent="0.25">
      <c r="A34" s="1" t="s">
        <v>176</v>
      </c>
      <c r="B34" s="18" t="s">
        <v>4</v>
      </c>
      <c r="C34" s="19">
        <v>0</v>
      </c>
      <c r="D34" s="19">
        <v>1223800</v>
      </c>
      <c r="E34" s="19">
        <f t="shared" si="12"/>
        <v>-1223800</v>
      </c>
      <c r="F34" s="38">
        <f t="shared" si="11"/>
        <v>-1</v>
      </c>
    </row>
    <row r="35" spans="1:6" x14ac:dyDescent="0.25">
      <c r="A35" s="1" t="s">
        <v>90</v>
      </c>
      <c r="B35" s="18" t="s">
        <v>19</v>
      </c>
      <c r="C35" s="19">
        <v>14803100</v>
      </c>
      <c r="D35" s="19">
        <v>16447900</v>
      </c>
      <c r="E35" s="19">
        <f t="shared" si="12"/>
        <v>-1644800</v>
      </c>
      <c r="F35" s="38">
        <f t="shared" si="11"/>
        <v>-0.10000060798035007</v>
      </c>
    </row>
    <row r="36" spans="1:6" x14ac:dyDescent="0.25">
      <c r="A36" s="1" t="s">
        <v>91</v>
      </c>
      <c r="B36" s="18" t="s">
        <v>19</v>
      </c>
      <c r="C36" s="19">
        <v>39588800</v>
      </c>
      <c r="D36" s="19">
        <v>43987500</v>
      </c>
      <c r="E36" s="19">
        <f t="shared" si="12"/>
        <v>-4398700</v>
      </c>
      <c r="F36" s="38">
        <f t="shared" si="11"/>
        <v>-9.9998863313441322E-2</v>
      </c>
    </row>
    <row r="37" spans="1:6" x14ac:dyDescent="0.25">
      <c r="A37" s="1" t="s">
        <v>92</v>
      </c>
      <c r="B37" s="18" t="s">
        <v>4</v>
      </c>
      <c r="C37" s="19">
        <v>660600</v>
      </c>
      <c r="D37" s="19">
        <v>734000</v>
      </c>
      <c r="E37" s="19">
        <f t="shared" si="12"/>
        <v>-73400</v>
      </c>
      <c r="F37" s="38">
        <f t="shared" si="11"/>
        <v>-0.1</v>
      </c>
    </row>
    <row r="38" spans="1:6" x14ac:dyDescent="0.25">
      <c r="A38" s="1" t="s">
        <v>93</v>
      </c>
      <c r="B38" s="18" t="s">
        <v>4</v>
      </c>
      <c r="C38" s="19">
        <v>271200</v>
      </c>
      <c r="D38" s="19">
        <v>301300</v>
      </c>
      <c r="E38" s="19">
        <f t="shared" si="12"/>
        <v>-30100</v>
      </c>
      <c r="F38" s="38">
        <f t="shared" si="11"/>
        <v>-9.9900431463657485E-2</v>
      </c>
    </row>
    <row r="39" spans="1:6" x14ac:dyDescent="0.25">
      <c r="A39" s="1" t="s">
        <v>94</v>
      </c>
      <c r="B39" s="18" t="s">
        <v>4</v>
      </c>
      <c r="C39" s="19">
        <v>1032100</v>
      </c>
      <c r="D39" s="19">
        <v>1146800</v>
      </c>
      <c r="E39" s="19">
        <f t="shared" si="12"/>
        <v>-114700</v>
      </c>
      <c r="F39" s="38">
        <f t="shared" si="11"/>
        <v>-0.1000174398325776</v>
      </c>
    </row>
    <row r="40" spans="1:6" x14ac:dyDescent="0.25">
      <c r="A40" s="1" t="s">
        <v>59</v>
      </c>
      <c r="B40" s="18" t="s">
        <v>4</v>
      </c>
      <c r="C40" s="19">
        <v>289000</v>
      </c>
      <c r="D40" s="19">
        <v>321100</v>
      </c>
      <c r="E40" s="19">
        <f t="shared" si="12"/>
        <v>-32100</v>
      </c>
      <c r="F40" s="38">
        <f t="shared" si="11"/>
        <v>-9.99688570538773E-2</v>
      </c>
    </row>
    <row r="41" spans="1:6" x14ac:dyDescent="0.25">
      <c r="A41" s="1" t="s">
        <v>95</v>
      </c>
      <c r="B41" s="18" t="s">
        <v>82</v>
      </c>
      <c r="C41" s="19">
        <v>500000</v>
      </c>
      <c r="D41" s="19">
        <v>500000</v>
      </c>
      <c r="E41" s="19">
        <f t="shared" si="12"/>
        <v>0</v>
      </c>
      <c r="F41" s="38">
        <f t="shared" si="11"/>
        <v>0</v>
      </c>
    </row>
    <row r="42" spans="1:6" ht="13.5" customHeight="1" x14ac:dyDescent="0.25">
      <c r="A42" s="1" t="s">
        <v>96</v>
      </c>
      <c r="B42" s="18" t="s">
        <v>13</v>
      </c>
      <c r="C42" s="19">
        <v>4338700</v>
      </c>
      <c r="D42" s="19">
        <v>3721300</v>
      </c>
      <c r="E42" s="19">
        <f t="shared" si="12"/>
        <v>617400</v>
      </c>
      <c r="F42" s="38">
        <f t="shared" si="11"/>
        <v>0.16590976271732996</v>
      </c>
    </row>
    <row r="43" spans="1:6" x14ac:dyDescent="0.25">
      <c r="A43" s="1" t="s">
        <v>84</v>
      </c>
      <c r="B43" s="32" t="s">
        <v>85</v>
      </c>
      <c r="C43" s="19">
        <v>250000</v>
      </c>
      <c r="D43" s="19">
        <v>250000</v>
      </c>
      <c r="E43" s="19">
        <f t="shared" si="12"/>
        <v>0</v>
      </c>
      <c r="F43" s="38">
        <f t="shared" si="11"/>
        <v>0</v>
      </c>
    </row>
    <row r="44" spans="1:6" x14ac:dyDescent="0.25">
      <c r="A44" s="1" t="s">
        <v>97</v>
      </c>
      <c r="B44" s="18" t="s">
        <v>98</v>
      </c>
      <c r="C44" s="19">
        <v>200000</v>
      </c>
      <c r="D44" s="19">
        <v>200000</v>
      </c>
      <c r="E44" s="19">
        <f t="shared" si="12"/>
        <v>0</v>
      </c>
      <c r="F44" s="38">
        <f t="shared" si="11"/>
        <v>0</v>
      </c>
    </row>
    <row r="45" spans="1:6" x14ac:dyDescent="0.25">
      <c r="A45" s="1" t="s">
        <v>99</v>
      </c>
      <c r="B45" s="18" t="s">
        <v>100</v>
      </c>
      <c r="C45" s="19">
        <v>200000</v>
      </c>
      <c r="D45" s="19">
        <v>200000</v>
      </c>
      <c r="E45" s="19">
        <f t="shared" si="12"/>
        <v>0</v>
      </c>
      <c r="F45" s="38">
        <f t="shared" si="11"/>
        <v>0</v>
      </c>
    </row>
    <row r="46" spans="1:6" x14ac:dyDescent="0.25">
      <c r="A46" s="1" t="s">
        <v>101</v>
      </c>
      <c r="B46" s="18" t="s">
        <v>102</v>
      </c>
      <c r="C46" s="19">
        <v>500000</v>
      </c>
      <c r="D46" s="19">
        <v>500000</v>
      </c>
      <c r="E46" s="19">
        <f t="shared" si="12"/>
        <v>0</v>
      </c>
      <c r="F46" s="38">
        <f t="shared" si="11"/>
        <v>0</v>
      </c>
    </row>
    <row r="47" spans="1:6" s="9" customFormat="1" x14ac:dyDescent="0.25">
      <c r="A47" s="6" t="s">
        <v>14</v>
      </c>
      <c r="B47" s="16"/>
      <c r="C47" s="20">
        <f>C48+C49</f>
        <v>46320700</v>
      </c>
      <c r="D47" s="20">
        <f>+D49+D48</f>
        <v>51465200</v>
      </c>
      <c r="E47" s="20">
        <f>+C47-D47</f>
        <v>-5144500</v>
      </c>
      <c r="F47" s="37">
        <f>+E47/D47</f>
        <v>-9.9960750176818505E-2</v>
      </c>
    </row>
    <row r="48" spans="1:6" x14ac:dyDescent="0.25">
      <c r="A48" s="1" t="s">
        <v>3</v>
      </c>
      <c r="B48" s="18" t="s">
        <v>4</v>
      </c>
      <c r="C48" s="19">
        <v>46300700</v>
      </c>
      <c r="D48" s="19">
        <v>51445200</v>
      </c>
      <c r="E48" s="19">
        <f t="shared" si="12"/>
        <v>-5144500</v>
      </c>
      <c r="F48" s="38">
        <f t="shared" si="11"/>
        <v>-9.9999611236811212E-2</v>
      </c>
    </row>
    <row r="49" spans="1:6" x14ac:dyDescent="0.25">
      <c r="A49" s="1" t="s">
        <v>84</v>
      </c>
      <c r="B49" s="33" t="s">
        <v>85</v>
      </c>
      <c r="C49" s="19">
        <v>20000</v>
      </c>
      <c r="D49" s="19">
        <v>20000</v>
      </c>
      <c r="E49" s="19">
        <f t="shared" si="12"/>
        <v>0</v>
      </c>
      <c r="F49" s="38">
        <f t="shared" si="11"/>
        <v>0</v>
      </c>
    </row>
    <row r="50" spans="1:6" x14ac:dyDescent="0.25">
      <c r="B50" s="18"/>
      <c r="C50" s="19"/>
      <c r="D50" s="19"/>
      <c r="E50" s="19"/>
      <c r="F50" s="36"/>
    </row>
    <row r="51" spans="1:6" x14ac:dyDescent="0.25">
      <c r="A51" s="10" t="s">
        <v>15</v>
      </c>
      <c r="B51" s="23" t="s">
        <v>16</v>
      </c>
      <c r="C51" s="124">
        <f>C7+C12+C15+C17+C19+C21+C24+C32+C47</f>
        <v>1092685100</v>
      </c>
      <c r="D51" s="124">
        <f>D7+D12+D15+D17+D19+D21+D24+D32+D47</f>
        <v>1210719900</v>
      </c>
      <c r="E51" s="124">
        <f>+C51-D51</f>
        <v>-118034800</v>
      </c>
      <c r="F51" s="38">
        <f>+E51/D51</f>
        <v>-9.7491418122391482E-2</v>
      </c>
    </row>
    <row r="52" spans="1:6" x14ac:dyDescent="0.25">
      <c r="A52" s="10"/>
      <c r="B52" s="23" t="s">
        <v>19</v>
      </c>
      <c r="C52" s="25">
        <f>C27+C30+C35+C36</f>
        <v>55453500</v>
      </c>
      <c r="D52" s="25">
        <f>D27+D30+D35+D36</f>
        <v>60503800</v>
      </c>
      <c r="E52" s="25">
        <f t="shared" ref="E52:E54" si="13">+C52-D52</f>
        <v>-5050300</v>
      </c>
      <c r="F52" s="38">
        <f t="shared" ref="F52:F54" si="14">+E52/D52</f>
        <v>-8.3470790264413147E-2</v>
      </c>
    </row>
    <row r="53" spans="1:6" x14ac:dyDescent="0.25">
      <c r="A53" s="10"/>
      <c r="B53" s="23" t="s">
        <v>4</v>
      </c>
      <c r="C53" s="25">
        <f>C8+C11+C13+C16+C18+C20+C22+C25+C26+C33+C37+C38+C39+C40+C48</f>
        <v>1027994900</v>
      </c>
      <c r="D53" s="25">
        <f>D8+D11+D13+D16+D18+D20+D22+D25+D26+D33+D37+D38+D39+D40+D48+D34</f>
        <v>1141272800</v>
      </c>
      <c r="E53" s="25">
        <f t="shared" si="13"/>
        <v>-113277900</v>
      </c>
      <c r="F53" s="38">
        <f t="shared" si="14"/>
        <v>-9.9255760761143175E-2</v>
      </c>
    </row>
    <row r="54" spans="1:6" x14ac:dyDescent="0.25">
      <c r="A54" s="10"/>
      <c r="B54" s="23" t="s">
        <v>17</v>
      </c>
      <c r="C54" s="25">
        <f>C9+C14+C23+C31+C42+C43+C44+C45+C46+C49+C10+C41+C28+C29</f>
        <v>9236700</v>
      </c>
      <c r="D54" s="25">
        <f>D9+D14+D23+D31+D42+D43+D44+D45+D46+D49+D10+D41+D28+D29</f>
        <v>8943300</v>
      </c>
      <c r="E54" s="25">
        <f t="shared" si="13"/>
        <v>293400</v>
      </c>
      <c r="F54" s="38">
        <f t="shared" si="14"/>
        <v>3.2806682097212436E-2</v>
      </c>
    </row>
    <row r="55" spans="1:6" x14ac:dyDescent="0.25">
      <c r="B55" s="18"/>
      <c r="C55" s="19"/>
      <c r="D55" s="41"/>
      <c r="E55" s="19"/>
      <c r="F55" s="36"/>
    </row>
    <row r="56" spans="1:6" x14ac:dyDescent="0.25">
      <c r="A56" s="3" t="s">
        <v>18</v>
      </c>
      <c r="B56" s="18"/>
      <c r="C56" s="19"/>
      <c r="D56" s="19"/>
      <c r="E56" s="19"/>
      <c r="F56" s="36"/>
    </row>
    <row r="57" spans="1:6" x14ac:dyDescent="0.25">
      <c r="A57" s="7" t="s">
        <v>103</v>
      </c>
      <c r="B57" s="18" t="s">
        <v>19</v>
      </c>
      <c r="C57" s="19">
        <v>2371200</v>
      </c>
      <c r="D57" s="19">
        <v>2634600</v>
      </c>
      <c r="E57" s="19">
        <f>+C57-D57</f>
        <v>-263400</v>
      </c>
      <c r="F57" s="38">
        <f t="shared" ref="F57:F78" si="15">+E57/D57</f>
        <v>-9.9977226144386241E-2</v>
      </c>
    </row>
    <row r="58" spans="1:6" x14ac:dyDescent="0.25">
      <c r="A58" s="7" t="s">
        <v>104</v>
      </c>
      <c r="B58" s="18" t="s">
        <v>19</v>
      </c>
      <c r="C58" s="19">
        <v>381800</v>
      </c>
      <c r="D58" s="19">
        <v>424200</v>
      </c>
      <c r="E58" s="19">
        <f t="shared" ref="E58:E78" si="16">+C58-D58</f>
        <v>-42400</v>
      </c>
      <c r="F58" s="38">
        <f t="shared" si="15"/>
        <v>-9.9952852428099953E-2</v>
      </c>
    </row>
    <row r="59" spans="1:6" x14ac:dyDescent="0.25">
      <c r="A59" s="7" t="s">
        <v>105</v>
      </c>
      <c r="B59" s="18" t="s">
        <v>19</v>
      </c>
      <c r="C59" s="19">
        <v>183300</v>
      </c>
      <c r="D59" s="19">
        <v>203700</v>
      </c>
      <c r="E59" s="19">
        <f t="shared" si="16"/>
        <v>-20400</v>
      </c>
      <c r="F59" s="38">
        <f t="shared" si="15"/>
        <v>-0.10014727540500737</v>
      </c>
    </row>
    <row r="60" spans="1:6" x14ac:dyDescent="0.25">
      <c r="A60" s="7" t="s">
        <v>106</v>
      </c>
      <c r="B60" s="18" t="s">
        <v>19</v>
      </c>
      <c r="C60" s="19">
        <v>73800</v>
      </c>
      <c r="D60" s="19">
        <v>82000</v>
      </c>
      <c r="E60" s="19">
        <f t="shared" si="16"/>
        <v>-8200</v>
      </c>
      <c r="F60" s="38">
        <f t="shared" si="15"/>
        <v>-0.1</v>
      </c>
    </row>
    <row r="61" spans="1:6" x14ac:dyDescent="0.25">
      <c r="A61" s="7" t="s">
        <v>167</v>
      </c>
      <c r="B61" s="18" t="s">
        <v>19</v>
      </c>
      <c r="C61" s="19">
        <v>1433600</v>
      </c>
      <c r="D61" s="19">
        <v>1433600</v>
      </c>
      <c r="E61" s="19">
        <f t="shared" si="16"/>
        <v>0</v>
      </c>
      <c r="F61" s="38">
        <f t="shared" si="15"/>
        <v>0</v>
      </c>
    </row>
    <row r="62" spans="1:6" x14ac:dyDescent="0.25">
      <c r="A62" s="7" t="s">
        <v>70</v>
      </c>
      <c r="B62" s="18" t="s">
        <v>19</v>
      </c>
      <c r="C62" s="19">
        <v>95900</v>
      </c>
      <c r="D62" s="19">
        <v>106500</v>
      </c>
      <c r="E62" s="19">
        <f t="shared" si="16"/>
        <v>-10600</v>
      </c>
      <c r="F62" s="38">
        <f t="shared" si="15"/>
        <v>-9.9530516431924884E-2</v>
      </c>
    </row>
    <row r="63" spans="1:6" x14ac:dyDescent="0.25">
      <c r="A63" s="7" t="s">
        <v>71</v>
      </c>
      <c r="B63" s="18" t="s">
        <v>19</v>
      </c>
      <c r="C63" s="19">
        <v>980500</v>
      </c>
      <c r="D63" s="19">
        <v>1089400</v>
      </c>
      <c r="E63" s="19">
        <f t="shared" si="16"/>
        <v>-108900</v>
      </c>
      <c r="F63" s="38">
        <f t="shared" si="15"/>
        <v>-9.9963282540848172E-2</v>
      </c>
    </row>
    <row r="64" spans="1:6" x14ac:dyDescent="0.25">
      <c r="A64" s="7" t="s">
        <v>20</v>
      </c>
      <c r="B64" s="18" t="s">
        <v>19</v>
      </c>
      <c r="C64" s="19">
        <v>1055700</v>
      </c>
      <c r="D64" s="19">
        <v>1173000</v>
      </c>
      <c r="E64" s="19">
        <f t="shared" si="16"/>
        <v>-117300</v>
      </c>
      <c r="F64" s="38">
        <f t="shared" si="15"/>
        <v>-0.1</v>
      </c>
    </row>
    <row r="65" spans="1:6" x14ac:dyDescent="0.25">
      <c r="A65" s="7" t="s">
        <v>21</v>
      </c>
      <c r="B65" s="18" t="s">
        <v>19</v>
      </c>
      <c r="C65" s="19">
        <v>1456500</v>
      </c>
      <c r="D65" s="19">
        <v>1456500</v>
      </c>
      <c r="E65" s="19">
        <f t="shared" si="16"/>
        <v>0</v>
      </c>
      <c r="F65" s="38">
        <f t="shared" si="15"/>
        <v>0</v>
      </c>
    </row>
    <row r="66" spans="1:6" x14ac:dyDescent="0.25">
      <c r="A66" s="7" t="s">
        <v>64</v>
      </c>
      <c r="B66" s="18" t="s">
        <v>19</v>
      </c>
      <c r="C66" s="19">
        <v>1466300</v>
      </c>
      <c r="D66" s="19">
        <v>1466300</v>
      </c>
      <c r="E66" s="19">
        <f t="shared" si="16"/>
        <v>0</v>
      </c>
      <c r="F66" s="38">
        <f t="shared" si="15"/>
        <v>0</v>
      </c>
    </row>
    <row r="67" spans="1:6" x14ac:dyDescent="0.25">
      <c r="A67" s="7" t="s">
        <v>107</v>
      </c>
      <c r="B67" s="18" t="s">
        <v>19</v>
      </c>
      <c r="C67" s="19">
        <v>373900</v>
      </c>
      <c r="D67" s="19">
        <v>415400</v>
      </c>
      <c r="E67" s="19">
        <f t="shared" si="16"/>
        <v>-41500</v>
      </c>
      <c r="F67" s="38">
        <f t="shared" si="15"/>
        <v>-9.9903707270101103E-2</v>
      </c>
    </row>
    <row r="68" spans="1:6" x14ac:dyDescent="0.25">
      <c r="A68" s="7" t="s">
        <v>108</v>
      </c>
      <c r="B68" s="18" t="s">
        <v>19</v>
      </c>
      <c r="C68" s="19">
        <v>197400</v>
      </c>
      <c r="D68" s="19">
        <v>219300</v>
      </c>
      <c r="E68" s="19">
        <f t="shared" si="16"/>
        <v>-21900</v>
      </c>
      <c r="F68" s="38">
        <f t="shared" si="15"/>
        <v>-9.9863201094391243E-2</v>
      </c>
    </row>
    <row r="69" spans="1:6" x14ac:dyDescent="0.25">
      <c r="A69" s="7" t="s">
        <v>177</v>
      </c>
      <c r="B69" s="18" t="s">
        <v>19</v>
      </c>
      <c r="C69" s="19">
        <v>0</v>
      </c>
      <c r="D69" s="19">
        <v>97800</v>
      </c>
      <c r="E69" s="19">
        <f t="shared" si="16"/>
        <v>-97800</v>
      </c>
      <c r="F69" s="38">
        <f t="shared" si="15"/>
        <v>-1</v>
      </c>
    </row>
    <row r="70" spans="1:6" x14ac:dyDescent="0.25">
      <c r="A70" s="7" t="s">
        <v>109</v>
      </c>
      <c r="B70" s="18" t="s">
        <v>110</v>
      </c>
      <c r="C70" s="19">
        <v>5500000</v>
      </c>
      <c r="D70" s="19">
        <v>5500000</v>
      </c>
      <c r="E70" s="19">
        <f t="shared" si="16"/>
        <v>0</v>
      </c>
      <c r="F70" s="38">
        <f t="shared" si="15"/>
        <v>0</v>
      </c>
    </row>
    <row r="71" spans="1:6" x14ac:dyDescent="0.25">
      <c r="A71" s="7" t="s">
        <v>111</v>
      </c>
      <c r="B71" s="26" t="s">
        <v>111</v>
      </c>
      <c r="C71" s="19">
        <v>30000</v>
      </c>
      <c r="D71" s="19">
        <v>0</v>
      </c>
      <c r="E71" s="19">
        <f t="shared" si="16"/>
        <v>30000</v>
      </c>
      <c r="F71" s="42" t="s">
        <v>178</v>
      </c>
    </row>
    <row r="72" spans="1:6" x14ac:dyDescent="0.25">
      <c r="A72" s="13" t="s">
        <v>112</v>
      </c>
      <c r="B72" s="26" t="s">
        <v>112</v>
      </c>
      <c r="C72" s="19">
        <v>500000</v>
      </c>
      <c r="D72" s="19">
        <v>400000</v>
      </c>
      <c r="E72" s="19">
        <f t="shared" si="16"/>
        <v>100000</v>
      </c>
      <c r="F72" s="38">
        <f t="shared" si="15"/>
        <v>0.25</v>
      </c>
    </row>
    <row r="73" spans="1:6" x14ac:dyDescent="0.25">
      <c r="A73" s="7" t="s">
        <v>113</v>
      </c>
      <c r="B73" s="27" t="s">
        <v>273</v>
      </c>
      <c r="C73" s="19">
        <v>100000</v>
      </c>
      <c r="D73" s="19">
        <v>80000</v>
      </c>
      <c r="E73" s="19">
        <f t="shared" si="16"/>
        <v>20000</v>
      </c>
      <c r="F73" s="38">
        <f t="shared" si="15"/>
        <v>0.25</v>
      </c>
    </row>
    <row r="74" spans="1:6" x14ac:dyDescent="0.25">
      <c r="A74" s="14" t="s">
        <v>114</v>
      </c>
      <c r="B74" s="27" t="s">
        <v>272</v>
      </c>
      <c r="C74" s="19">
        <v>550000</v>
      </c>
      <c r="D74" s="19">
        <v>550000</v>
      </c>
      <c r="E74" s="19">
        <f t="shared" si="16"/>
        <v>0</v>
      </c>
      <c r="F74" s="38">
        <f t="shared" si="15"/>
        <v>0</v>
      </c>
    </row>
    <row r="75" spans="1:6" x14ac:dyDescent="0.25">
      <c r="A75" s="10" t="s">
        <v>22</v>
      </c>
      <c r="B75" s="23" t="s">
        <v>16</v>
      </c>
      <c r="C75" s="124">
        <f>SUM(C57:C74)</f>
        <v>16749900</v>
      </c>
      <c r="D75" s="124">
        <f>SUM(D57:D74)</f>
        <v>17332300</v>
      </c>
      <c r="E75" s="124">
        <f t="shared" si="16"/>
        <v>-582400</v>
      </c>
      <c r="F75" s="38">
        <f t="shared" si="15"/>
        <v>-3.3602003196344397E-2</v>
      </c>
    </row>
    <row r="76" spans="1:6" x14ac:dyDescent="0.25">
      <c r="A76" s="10"/>
      <c r="B76" s="23" t="s">
        <v>19</v>
      </c>
      <c r="C76" s="124">
        <f>SUM(C57:C68)</f>
        <v>10069900</v>
      </c>
      <c r="D76" s="25">
        <f>SUM(D57:D69)</f>
        <v>10802300</v>
      </c>
      <c r="E76" s="124">
        <f t="shared" si="16"/>
        <v>-732400</v>
      </c>
      <c r="F76" s="38">
        <f t="shared" si="15"/>
        <v>-6.7800375845884678E-2</v>
      </c>
    </row>
    <row r="77" spans="1:6" x14ac:dyDescent="0.25">
      <c r="A77" s="10"/>
      <c r="B77" s="23" t="s">
        <v>4</v>
      </c>
      <c r="C77" s="124">
        <v>0</v>
      </c>
      <c r="D77" s="124">
        <v>0</v>
      </c>
      <c r="E77" s="124">
        <v>0</v>
      </c>
      <c r="F77" s="38"/>
    </row>
    <row r="78" spans="1:6" x14ac:dyDescent="0.25">
      <c r="B78" s="23" t="s">
        <v>17</v>
      </c>
      <c r="C78" s="124">
        <f>SUM(C70:C74)</f>
        <v>6680000</v>
      </c>
      <c r="D78" s="124">
        <f>SUM(D70:D74)</f>
        <v>6530000</v>
      </c>
      <c r="E78" s="124">
        <f t="shared" si="16"/>
        <v>150000</v>
      </c>
      <c r="F78" s="38">
        <f t="shared" si="15"/>
        <v>2.2970903522205207E-2</v>
      </c>
    </row>
    <row r="79" spans="1:6" x14ac:dyDescent="0.25">
      <c r="A79" s="3" t="s">
        <v>23</v>
      </c>
      <c r="B79" s="18"/>
      <c r="C79" s="19"/>
      <c r="D79" s="41"/>
      <c r="E79" s="19"/>
      <c r="F79" s="36"/>
    </row>
    <row r="80" spans="1:6" x14ac:dyDescent="0.25">
      <c r="A80" s="7" t="s">
        <v>24</v>
      </c>
      <c r="B80" s="18" t="s">
        <v>19</v>
      </c>
      <c r="C80" s="19">
        <v>1744100</v>
      </c>
      <c r="D80" s="19">
        <v>1937900</v>
      </c>
      <c r="E80" s="19">
        <f t="shared" ref="E80:E106" si="17">+C80-D80</f>
        <v>-193800</v>
      </c>
      <c r="F80" s="38">
        <f t="shared" ref="F80:F106" si="18">+E80/D80</f>
        <v>-0.1000051602249858</v>
      </c>
    </row>
    <row r="81" spans="1:6" x14ac:dyDescent="0.25">
      <c r="A81" s="1" t="s">
        <v>115</v>
      </c>
      <c r="B81" s="18" t="s">
        <v>116</v>
      </c>
      <c r="C81" s="19">
        <v>103500000</v>
      </c>
      <c r="D81" s="19">
        <v>0</v>
      </c>
      <c r="E81" s="19">
        <f t="shared" si="17"/>
        <v>103500000</v>
      </c>
      <c r="F81" s="42" t="s">
        <v>178</v>
      </c>
    </row>
    <row r="82" spans="1:6" x14ac:dyDescent="0.25">
      <c r="A82" s="1" t="s">
        <v>115</v>
      </c>
      <c r="B82" s="18" t="s">
        <v>4</v>
      </c>
      <c r="C82" s="19">
        <v>64771500</v>
      </c>
      <c r="D82" s="19">
        <v>186968300</v>
      </c>
      <c r="E82" s="19">
        <f t="shared" si="17"/>
        <v>-122196800</v>
      </c>
      <c r="F82" s="38">
        <f t="shared" si="18"/>
        <v>-0.65356961581187822</v>
      </c>
    </row>
    <row r="83" spans="1:6" x14ac:dyDescent="0.25">
      <c r="A83" s="1" t="s">
        <v>117</v>
      </c>
      <c r="B83" s="18" t="s">
        <v>4</v>
      </c>
      <c r="C83" s="19">
        <v>66483500</v>
      </c>
      <c r="D83" s="19">
        <v>73870500</v>
      </c>
      <c r="E83" s="19">
        <f t="shared" si="17"/>
        <v>-7387000</v>
      </c>
      <c r="F83" s="38">
        <f t="shared" si="18"/>
        <v>-9.9999323139819005E-2</v>
      </c>
    </row>
    <row r="84" spans="1:6" x14ac:dyDescent="0.25">
      <c r="A84" s="1" t="s">
        <v>118</v>
      </c>
      <c r="B84" s="18" t="s">
        <v>19</v>
      </c>
      <c r="C84" s="19">
        <v>12386000</v>
      </c>
      <c r="D84" s="19">
        <v>13762200</v>
      </c>
      <c r="E84" s="19">
        <f t="shared" si="17"/>
        <v>-1376200</v>
      </c>
      <c r="F84" s="38">
        <f t="shared" si="18"/>
        <v>-9.9998546743979885E-2</v>
      </c>
    </row>
    <row r="85" spans="1:6" x14ac:dyDescent="0.25">
      <c r="A85" s="1" t="s">
        <v>25</v>
      </c>
      <c r="B85" s="18" t="s">
        <v>19</v>
      </c>
      <c r="C85" s="19">
        <v>1457900</v>
      </c>
      <c r="D85" s="19">
        <v>1457900</v>
      </c>
      <c r="E85" s="19">
        <f t="shared" si="17"/>
        <v>0</v>
      </c>
      <c r="F85" s="38">
        <f t="shared" si="18"/>
        <v>0</v>
      </c>
    </row>
    <row r="86" spans="1:6" x14ac:dyDescent="0.25">
      <c r="A86" s="1" t="s">
        <v>26</v>
      </c>
      <c r="B86" s="18" t="s">
        <v>19</v>
      </c>
      <c r="C86" s="19">
        <v>60200</v>
      </c>
      <c r="D86" s="19">
        <v>60200</v>
      </c>
      <c r="E86" s="19">
        <f t="shared" si="17"/>
        <v>0</v>
      </c>
      <c r="F86" s="38">
        <f t="shared" si="18"/>
        <v>0</v>
      </c>
    </row>
    <row r="87" spans="1:6" x14ac:dyDescent="0.25">
      <c r="A87" s="1" t="s">
        <v>27</v>
      </c>
      <c r="B87" s="18" t="s">
        <v>19</v>
      </c>
      <c r="C87" s="19">
        <v>6794400</v>
      </c>
      <c r="D87" s="19">
        <v>6794400</v>
      </c>
      <c r="E87" s="19">
        <f t="shared" si="17"/>
        <v>0</v>
      </c>
      <c r="F87" s="38">
        <f t="shared" si="18"/>
        <v>0</v>
      </c>
    </row>
    <row r="88" spans="1:6" x14ac:dyDescent="0.25">
      <c r="A88" s="1" t="s">
        <v>28</v>
      </c>
      <c r="B88" s="18" t="s">
        <v>19</v>
      </c>
      <c r="C88" s="19">
        <v>439900</v>
      </c>
      <c r="D88" s="19">
        <v>488800</v>
      </c>
      <c r="E88" s="19">
        <f t="shared" si="17"/>
        <v>-48900</v>
      </c>
      <c r="F88" s="38">
        <f t="shared" si="18"/>
        <v>-0.10004091653027823</v>
      </c>
    </row>
    <row r="89" spans="1:6" x14ac:dyDescent="0.25">
      <c r="A89" s="1" t="s">
        <v>180</v>
      </c>
      <c r="B89" s="18" t="s">
        <v>19</v>
      </c>
      <c r="C89" s="19">
        <v>0</v>
      </c>
      <c r="D89" s="19">
        <v>391000</v>
      </c>
      <c r="E89" s="19">
        <f t="shared" si="17"/>
        <v>-391000</v>
      </c>
      <c r="F89" s="38">
        <f t="shared" si="18"/>
        <v>-1</v>
      </c>
    </row>
    <row r="90" spans="1:6" x14ac:dyDescent="0.25">
      <c r="A90" s="1" t="s">
        <v>29</v>
      </c>
      <c r="B90" s="18" t="s">
        <v>19</v>
      </c>
      <c r="C90" s="19">
        <v>537600</v>
      </c>
      <c r="D90" s="19">
        <v>537600</v>
      </c>
      <c r="E90" s="19">
        <f t="shared" si="17"/>
        <v>0</v>
      </c>
      <c r="F90" s="38">
        <f t="shared" si="18"/>
        <v>0</v>
      </c>
    </row>
    <row r="91" spans="1:6" x14ac:dyDescent="0.25">
      <c r="A91" s="1" t="s">
        <v>30</v>
      </c>
      <c r="B91" s="18" t="s">
        <v>19</v>
      </c>
      <c r="C91" s="19">
        <v>351900</v>
      </c>
      <c r="D91" s="19">
        <v>351900</v>
      </c>
      <c r="E91" s="19">
        <f t="shared" si="17"/>
        <v>0</v>
      </c>
      <c r="F91" s="38">
        <f t="shared" si="18"/>
        <v>0</v>
      </c>
    </row>
    <row r="92" spans="1:6" x14ac:dyDescent="0.25">
      <c r="A92" s="1" t="s">
        <v>119</v>
      </c>
      <c r="B92" s="18" t="s">
        <v>19</v>
      </c>
      <c r="C92" s="19">
        <v>1328800</v>
      </c>
      <c r="D92" s="19">
        <v>1259300</v>
      </c>
      <c r="E92" s="19">
        <f t="shared" si="17"/>
        <v>69500</v>
      </c>
      <c r="F92" s="38">
        <f t="shared" si="18"/>
        <v>5.5189390931469864E-2</v>
      </c>
    </row>
    <row r="93" spans="1:6" x14ac:dyDescent="0.25">
      <c r="A93" s="1" t="s">
        <v>120</v>
      </c>
      <c r="B93" s="26" t="s">
        <v>161</v>
      </c>
      <c r="C93" s="19">
        <v>300000</v>
      </c>
      <c r="D93" s="19">
        <v>300000</v>
      </c>
      <c r="E93" s="19">
        <f t="shared" si="17"/>
        <v>0</v>
      </c>
      <c r="F93" s="38">
        <f t="shared" si="18"/>
        <v>0</v>
      </c>
    </row>
    <row r="94" spans="1:6" x14ac:dyDescent="0.25">
      <c r="A94" s="1" t="s">
        <v>121</v>
      </c>
      <c r="B94" s="26" t="s">
        <v>122</v>
      </c>
      <c r="C94" s="19">
        <v>12500000</v>
      </c>
      <c r="D94" s="19">
        <v>10000000</v>
      </c>
      <c r="E94" s="19">
        <f t="shared" si="17"/>
        <v>2500000</v>
      </c>
      <c r="F94" s="38">
        <f t="shared" si="18"/>
        <v>0.25</v>
      </c>
    </row>
    <row r="95" spans="1:6" x14ac:dyDescent="0.25">
      <c r="A95" s="1" t="s">
        <v>123</v>
      </c>
      <c r="B95" s="26" t="s">
        <v>124</v>
      </c>
      <c r="C95" s="19">
        <v>525000</v>
      </c>
      <c r="D95" s="19">
        <v>480000</v>
      </c>
      <c r="E95" s="19">
        <f t="shared" si="17"/>
        <v>45000</v>
      </c>
      <c r="F95" s="38">
        <f t="shared" si="18"/>
        <v>9.375E-2</v>
      </c>
    </row>
    <row r="96" spans="1:6" x14ac:dyDescent="0.25">
      <c r="A96" s="1" t="s">
        <v>125</v>
      </c>
      <c r="B96" s="26" t="s">
        <v>126</v>
      </c>
      <c r="C96" s="19">
        <v>1250000</v>
      </c>
      <c r="D96" s="19">
        <v>1250000</v>
      </c>
      <c r="E96" s="19">
        <f t="shared" si="17"/>
        <v>0</v>
      </c>
      <c r="F96" s="38">
        <f t="shared" si="18"/>
        <v>0</v>
      </c>
    </row>
    <row r="97" spans="1:6" x14ac:dyDescent="0.25">
      <c r="A97" s="3" t="s">
        <v>31</v>
      </c>
      <c r="B97" s="18"/>
      <c r="C97" s="19"/>
      <c r="D97" s="19"/>
      <c r="E97" s="19"/>
      <c r="F97" s="38"/>
    </row>
    <row r="98" spans="1:6" s="8" customFormat="1" x14ac:dyDescent="0.25">
      <c r="A98" s="7" t="s">
        <v>32</v>
      </c>
      <c r="B98" s="28" t="s">
        <v>19</v>
      </c>
      <c r="C98" s="19">
        <v>980000</v>
      </c>
      <c r="D98" s="19">
        <v>958000</v>
      </c>
      <c r="E98" s="19">
        <f t="shared" si="17"/>
        <v>22000</v>
      </c>
      <c r="F98" s="38">
        <f t="shared" si="18"/>
        <v>2.2964509394572025E-2</v>
      </c>
    </row>
    <row r="99" spans="1:6" s="8" customFormat="1" x14ac:dyDescent="0.25">
      <c r="A99" s="7" t="s">
        <v>32</v>
      </c>
      <c r="B99" s="32" t="s">
        <v>127</v>
      </c>
      <c r="C99" s="19">
        <v>500000</v>
      </c>
      <c r="D99" s="19">
        <v>1000000</v>
      </c>
      <c r="E99" s="19">
        <f t="shared" si="17"/>
        <v>-500000</v>
      </c>
      <c r="F99" s="38">
        <f t="shared" si="18"/>
        <v>-0.5</v>
      </c>
    </row>
    <row r="100" spans="1:6" x14ac:dyDescent="0.25">
      <c r="A100" s="1" t="s">
        <v>33</v>
      </c>
      <c r="B100" s="18" t="s">
        <v>19</v>
      </c>
      <c r="C100" s="19">
        <v>500000</v>
      </c>
      <c r="D100" s="19">
        <v>500000</v>
      </c>
      <c r="E100" s="19">
        <f t="shared" si="17"/>
        <v>0</v>
      </c>
      <c r="F100" s="38">
        <f t="shared" si="18"/>
        <v>0</v>
      </c>
    </row>
    <row r="101" spans="1:6" x14ac:dyDescent="0.25">
      <c r="A101" s="1" t="s">
        <v>34</v>
      </c>
      <c r="B101" s="18" t="s">
        <v>19</v>
      </c>
      <c r="C101" s="19">
        <v>17569400</v>
      </c>
      <c r="D101" s="19">
        <v>17569400</v>
      </c>
      <c r="E101" s="19">
        <f t="shared" si="17"/>
        <v>0</v>
      </c>
      <c r="F101" s="38">
        <f t="shared" si="18"/>
        <v>0</v>
      </c>
    </row>
    <row r="102" spans="1:6" x14ac:dyDescent="0.25">
      <c r="A102" s="1" t="s">
        <v>128</v>
      </c>
      <c r="B102" s="33" t="s">
        <v>129</v>
      </c>
      <c r="C102" s="19">
        <v>18500000</v>
      </c>
      <c r="D102" s="19">
        <v>18500000</v>
      </c>
      <c r="E102" s="19">
        <f t="shared" si="17"/>
        <v>0</v>
      </c>
      <c r="F102" s="38">
        <f t="shared" si="18"/>
        <v>0</v>
      </c>
    </row>
    <row r="103" spans="1:6" x14ac:dyDescent="0.25">
      <c r="A103" s="1" t="s">
        <v>35</v>
      </c>
      <c r="B103" s="18" t="s">
        <v>19</v>
      </c>
      <c r="C103" s="19">
        <v>21572400</v>
      </c>
      <c r="D103" s="19">
        <v>21572400</v>
      </c>
      <c r="E103" s="19">
        <f t="shared" si="17"/>
        <v>0</v>
      </c>
      <c r="F103" s="38">
        <f t="shared" si="18"/>
        <v>0</v>
      </c>
    </row>
    <row r="104" spans="1:6" x14ac:dyDescent="0.25">
      <c r="A104" s="1" t="s">
        <v>328</v>
      </c>
      <c r="B104" s="18" t="s">
        <v>19</v>
      </c>
      <c r="C104" s="19">
        <v>10701600</v>
      </c>
      <c r="D104" s="19">
        <v>10701600</v>
      </c>
      <c r="E104" s="19">
        <f t="shared" si="17"/>
        <v>0</v>
      </c>
      <c r="F104" s="38">
        <f t="shared" si="18"/>
        <v>0</v>
      </c>
    </row>
    <row r="105" spans="1:6" x14ac:dyDescent="0.25">
      <c r="A105" s="1" t="s">
        <v>130</v>
      </c>
      <c r="B105" s="18" t="s">
        <v>131</v>
      </c>
      <c r="C105" s="19">
        <v>23250000</v>
      </c>
      <c r="D105" s="19">
        <v>23250000</v>
      </c>
      <c r="E105" s="19">
        <f t="shared" si="17"/>
        <v>0</v>
      </c>
      <c r="F105" s="38">
        <f t="shared" si="18"/>
        <v>0</v>
      </c>
    </row>
    <row r="106" spans="1:6" x14ac:dyDescent="0.25">
      <c r="A106" s="10" t="s">
        <v>36</v>
      </c>
      <c r="B106" s="23" t="s">
        <v>37</v>
      </c>
      <c r="C106" s="25">
        <f>SUM(C80:C105)</f>
        <v>368004200</v>
      </c>
      <c r="D106" s="25">
        <f>SUM(D80:D105)</f>
        <v>393961400</v>
      </c>
      <c r="E106" s="124">
        <f t="shared" si="17"/>
        <v>-25957200</v>
      </c>
      <c r="F106" s="38">
        <f t="shared" si="18"/>
        <v>-6.588767325935993E-2</v>
      </c>
    </row>
    <row r="107" spans="1:6" x14ac:dyDescent="0.25">
      <c r="B107" s="23" t="s">
        <v>19</v>
      </c>
      <c r="C107" s="124">
        <f>C80+C84+C85+C86+C87+C88+C90+C91+C92+C100+C98+C101+C103+C104</f>
        <v>76424200</v>
      </c>
      <c r="D107" s="25">
        <f>D80+D84+D85+D86+D87+D88+D90+D91+D92+D100+D98+D101+D103+D104+D89</f>
        <v>78342600</v>
      </c>
      <c r="E107" s="124">
        <f t="shared" ref="E107:E109" si="19">+C107-D107</f>
        <v>-1918400</v>
      </c>
      <c r="F107" s="38">
        <f t="shared" ref="F107:F109" si="20">+E107/D107</f>
        <v>-2.4487315968579036E-2</v>
      </c>
    </row>
    <row r="108" spans="1:6" x14ac:dyDescent="0.25">
      <c r="B108" s="23" t="s">
        <v>4</v>
      </c>
      <c r="C108" s="124">
        <f>C82+C83+C89</f>
        <v>131255000</v>
      </c>
      <c r="D108" s="25">
        <f>D82+D83</f>
        <v>260838800</v>
      </c>
      <c r="E108" s="124">
        <f t="shared" si="19"/>
        <v>-129583800</v>
      </c>
      <c r="F108" s="38">
        <f t="shared" si="20"/>
        <v>-0.49679648886592026</v>
      </c>
    </row>
    <row r="109" spans="1:6" x14ac:dyDescent="0.25">
      <c r="B109" s="23" t="s">
        <v>17</v>
      </c>
      <c r="C109" s="124">
        <f>C81+C93+C94+C95+C99+C102+C105+C96</f>
        <v>160325000</v>
      </c>
      <c r="D109" s="124">
        <f>D81+D93+D94+D95+D99+D102+D105+D96</f>
        <v>54780000</v>
      </c>
      <c r="E109" s="124">
        <f t="shared" si="19"/>
        <v>105545000</v>
      </c>
      <c r="F109" s="38">
        <f t="shared" si="20"/>
        <v>1.9267068273092369</v>
      </c>
    </row>
    <row r="110" spans="1:6" x14ac:dyDescent="0.25">
      <c r="B110" s="18"/>
      <c r="C110" s="19"/>
      <c r="D110" s="19"/>
      <c r="E110" s="19"/>
      <c r="F110" s="36"/>
    </row>
    <row r="111" spans="1:6" x14ac:dyDescent="0.25">
      <c r="A111" s="3" t="s">
        <v>38</v>
      </c>
      <c r="B111" s="18"/>
      <c r="C111" s="19"/>
      <c r="D111" s="19"/>
      <c r="E111" s="19"/>
      <c r="F111" s="36"/>
    </row>
    <row r="112" spans="1:6" x14ac:dyDescent="0.25">
      <c r="A112" s="1" t="s">
        <v>103</v>
      </c>
      <c r="B112" s="18" t="s">
        <v>4</v>
      </c>
      <c r="C112" s="19">
        <v>18030700</v>
      </c>
      <c r="D112" s="19">
        <v>18030700</v>
      </c>
      <c r="E112" s="19">
        <f t="shared" ref="E112:E114" si="21">+C112-D112</f>
        <v>0</v>
      </c>
      <c r="F112" s="38">
        <f t="shared" ref="F112:F114" si="22">+E112/D112</f>
        <v>0</v>
      </c>
    </row>
    <row r="113" spans="1:6" x14ac:dyDescent="0.25">
      <c r="A113" s="1" t="s">
        <v>103</v>
      </c>
      <c r="B113" s="18" t="s">
        <v>132</v>
      </c>
      <c r="C113" s="19">
        <v>3550000</v>
      </c>
      <c r="D113" s="19">
        <v>3050000</v>
      </c>
      <c r="E113" s="19">
        <f t="shared" si="21"/>
        <v>500000</v>
      </c>
      <c r="F113" s="38">
        <f t="shared" si="22"/>
        <v>0.16393442622950818</v>
      </c>
    </row>
    <row r="114" spans="1:6" x14ac:dyDescent="0.25">
      <c r="A114" s="10" t="s">
        <v>39</v>
      </c>
      <c r="B114" s="23" t="s">
        <v>37</v>
      </c>
      <c r="C114" s="124">
        <f>C112+C113</f>
        <v>21580700</v>
      </c>
      <c r="D114" s="124">
        <f>D112+D113</f>
        <v>21080700</v>
      </c>
      <c r="E114" s="124">
        <f t="shared" si="21"/>
        <v>500000</v>
      </c>
      <c r="F114" s="38">
        <f t="shared" si="22"/>
        <v>2.3718377473233812E-2</v>
      </c>
    </row>
    <row r="115" spans="1:6" x14ac:dyDescent="0.25">
      <c r="A115" s="10"/>
      <c r="B115" s="23" t="s">
        <v>4</v>
      </c>
      <c r="C115" s="124">
        <f t="shared" ref="C115:D116" si="23">C112</f>
        <v>18030700</v>
      </c>
      <c r="D115" s="124">
        <f t="shared" si="23"/>
        <v>18030700</v>
      </c>
      <c r="E115" s="124">
        <f t="shared" ref="E115:E116" si="24">+C115-D115</f>
        <v>0</v>
      </c>
      <c r="F115" s="38">
        <f t="shared" ref="F115:F116" si="25">+E115/D115</f>
        <v>0</v>
      </c>
    </row>
    <row r="116" spans="1:6" x14ac:dyDescent="0.25">
      <c r="A116" s="10"/>
      <c r="B116" s="23" t="s">
        <v>17</v>
      </c>
      <c r="C116" s="124">
        <f t="shared" si="23"/>
        <v>3550000</v>
      </c>
      <c r="D116" s="124">
        <f t="shared" si="23"/>
        <v>3050000</v>
      </c>
      <c r="E116" s="124">
        <f t="shared" si="24"/>
        <v>500000</v>
      </c>
      <c r="F116" s="38">
        <f t="shared" si="25"/>
        <v>0.16393442622950818</v>
      </c>
    </row>
    <row r="117" spans="1:6" x14ac:dyDescent="0.25">
      <c r="A117" s="7"/>
      <c r="B117" s="18"/>
      <c r="C117" s="25"/>
      <c r="D117" s="25"/>
      <c r="E117" s="25"/>
      <c r="F117" s="38"/>
    </row>
    <row r="118" spans="1:6" x14ac:dyDescent="0.25">
      <c r="A118" s="3" t="s">
        <v>40</v>
      </c>
      <c r="B118" s="18"/>
      <c r="C118" s="19"/>
      <c r="D118" s="19"/>
      <c r="E118" s="19"/>
      <c r="F118" s="36"/>
    </row>
    <row r="119" spans="1:6" s="8" customFormat="1" x14ac:dyDescent="0.25">
      <c r="A119" s="7" t="s">
        <v>41</v>
      </c>
      <c r="B119" s="28" t="s">
        <v>19</v>
      </c>
      <c r="C119" s="19">
        <v>997700</v>
      </c>
      <c r="D119" s="19">
        <v>997700</v>
      </c>
      <c r="E119" s="19">
        <f t="shared" ref="E119:E143" si="26">+C119-D119</f>
        <v>0</v>
      </c>
      <c r="F119" s="38">
        <f t="shared" ref="F119:F143" si="27">+E119/D119</f>
        <v>0</v>
      </c>
    </row>
    <row r="120" spans="1:6" x14ac:dyDescent="0.25">
      <c r="A120" s="1" t="s">
        <v>42</v>
      </c>
      <c r="B120" s="18" t="s">
        <v>4</v>
      </c>
      <c r="C120" s="19">
        <v>401341900</v>
      </c>
      <c r="D120" s="19">
        <v>0</v>
      </c>
      <c r="E120" s="19">
        <f t="shared" si="26"/>
        <v>401341900</v>
      </c>
      <c r="F120" s="42" t="s">
        <v>178</v>
      </c>
    </row>
    <row r="121" spans="1:6" x14ac:dyDescent="0.25">
      <c r="A121" s="1" t="s">
        <v>42</v>
      </c>
      <c r="B121" s="18" t="s">
        <v>19</v>
      </c>
      <c r="C121" s="19">
        <v>0</v>
      </c>
      <c r="D121" s="19">
        <v>364856300</v>
      </c>
      <c r="E121" s="19">
        <v>0</v>
      </c>
      <c r="F121" s="38"/>
    </row>
    <row r="122" spans="1:6" x14ac:dyDescent="0.25">
      <c r="A122" s="1" t="s">
        <v>43</v>
      </c>
      <c r="B122" s="18" t="s">
        <v>4</v>
      </c>
      <c r="C122" s="19">
        <v>1192100</v>
      </c>
      <c r="D122" s="19">
        <v>1026400</v>
      </c>
      <c r="E122" s="19">
        <f t="shared" si="26"/>
        <v>165700</v>
      </c>
      <c r="F122" s="38">
        <f t="shared" si="27"/>
        <v>0.16143803585346844</v>
      </c>
    </row>
    <row r="123" spans="1:6" x14ac:dyDescent="0.25">
      <c r="A123" s="1" t="s">
        <v>44</v>
      </c>
      <c r="B123" s="18" t="s">
        <v>4</v>
      </c>
      <c r="C123" s="19">
        <v>1900000</v>
      </c>
      <c r="D123" s="19">
        <v>2443800</v>
      </c>
      <c r="E123" s="19">
        <f t="shared" si="26"/>
        <v>-543800</v>
      </c>
      <c r="F123" s="38">
        <f t="shared" si="27"/>
        <v>-0.22252230133398807</v>
      </c>
    </row>
    <row r="124" spans="1:6" x14ac:dyDescent="0.25">
      <c r="A124" s="1" t="s">
        <v>133</v>
      </c>
      <c r="B124" s="18" t="s">
        <v>4</v>
      </c>
      <c r="C124" s="19">
        <v>35200</v>
      </c>
      <c r="D124" s="19">
        <v>39100</v>
      </c>
      <c r="E124" s="19">
        <f t="shared" si="26"/>
        <v>-3900</v>
      </c>
      <c r="F124" s="38">
        <f t="shared" si="27"/>
        <v>-9.9744245524296671E-2</v>
      </c>
    </row>
    <row r="125" spans="1:6" x14ac:dyDescent="0.25">
      <c r="A125" s="1" t="s">
        <v>45</v>
      </c>
      <c r="B125" s="18" t="s">
        <v>4</v>
      </c>
      <c r="C125" s="19">
        <v>6498000</v>
      </c>
      <c r="D125" s="19">
        <v>6498000</v>
      </c>
      <c r="E125" s="19">
        <f t="shared" si="26"/>
        <v>0</v>
      </c>
      <c r="F125" s="38">
        <f t="shared" si="27"/>
        <v>0</v>
      </c>
    </row>
    <row r="126" spans="1:6" x14ac:dyDescent="0.25">
      <c r="A126" s="1" t="s">
        <v>46</v>
      </c>
      <c r="B126" s="18" t="s">
        <v>4</v>
      </c>
      <c r="C126" s="19">
        <v>26400</v>
      </c>
      <c r="D126" s="19">
        <v>29300</v>
      </c>
      <c r="E126" s="19">
        <f t="shared" si="26"/>
        <v>-2900</v>
      </c>
      <c r="F126" s="38">
        <f t="shared" si="27"/>
        <v>-9.8976109215017066E-2</v>
      </c>
    </row>
    <row r="127" spans="1:6" x14ac:dyDescent="0.25">
      <c r="A127" s="1" t="s">
        <v>47</v>
      </c>
      <c r="B127" s="18" t="s">
        <v>4</v>
      </c>
      <c r="C127" s="19">
        <v>264000</v>
      </c>
      <c r="D127" s="19">
        <v>293300</v>
      </c>
      <c r="E127" s="19">
        <f t="shared" si="26"/>
        <v>-29300</v>
      </c>
      <c r="F127" s="38">
        <f t="shared" si="27"/>
        <v>-9.9897715649505628E-2</v>
      </c>
    </row>
    <row r="128" spans="1:6" x14ac:dyDescent="0.25">
      <c r="A128" s="1" t="s">
        <v>48</v>
      </c>
      <c r="B128" s="18" t="s">
        <v>4</v>
      </c>
      <c r="C128" s="19">
        <v>439900</v>
      </c>
      <c r="D128" s="19">
        <v>488800</v>
      </c>
      <c r="E128" s="19">
        <f t="shared" si="26"/>
        <v>-48900</v>
      </c>
      <c r="F128" s="38">
        <f t="shared" si="27"/>
        <v>-0.10004091653027823</v>
      </c>
    </row>
    <row r="129" spans="1:6" x14ac:dyDescent="0.25">
      <c r="A129" s="1" t="s">
        <v>134</v>
      </c>
      <c r="B129" s="26" t="s">
        <v>135</v>
      </c>
      <c r="C129" s="19">
        <v>300000</v>
      </c>
      <c r="D129" s="19">
        <v>300000</v>
      </c>
      <c r="E129" s="19">
        <f t="shared" si="26"/>
        <v>0</v>
      </c>
      <c r="F129" s="38">
        <f t="shared" si="27"/>
        <v>0</v>
      </c>
    </row>
    <row r="130" spans="1:6" x14ac:dyDescent="0.25">
      <c r="A130" s="1" t="s">
        <v>136</v>
      </c>
      <c r="B130" s="26" t="s">
        <v>137</v>
      </c>
      <c r="C130" s="19">
        <v>110000</v>
      </c>
      <c r="D130" s="19">
        <v>110000</v>
      </c>
      <c r="E130" s="19">
        <f t="shared" si="26"/>
        <v>0</v>
      </c>
      <c r="F130" s="38">
        <f t="shared" si="27"/>
        <v>0</v>
      </c>
    </row>
    <row r="131" spans="1:6" x14ac:dyDescent="0.25">
      <c r="A131" s="1" t="s">
        <v>138</v>
      </c>
      <c r="B131" s="26" t="s">
        <v>139</v>
      </c>
      <c r="C131" s="19">
        <v>10000000</v>
      </c>
      <c r="D131" s="19">
        <v>10000000</v>
      </c>
      <c r="E131" s="19">
        <f t="shared" si="26"/>
        <v>0</v>
      </c>
      <c r="F131" s="38">
        <f t="shared" si="27"/>
        <v>0</v>
      </c>
    </row>
    <row r="132" spans="1:6" x14ac:dyDescent="0.25">
      <c r="A132" s="1" t="s">
        <v>140</v>
      </c>
      <c r="B132" s="26" t="s">
        <v>162</v>
      </c>
      <c r="C132" s="19">
        <v>50000</v>
      </c>
      <c r="D132" s="19">
        <v>50000</v>
      </c>
      <c r="E132" s="19">
        <f t="shared" si="26"/>
        <v>0</v>
      </c>
      <c r="F132" s="38">
        <f t="shared" si="27"/>
        <v>0</v>
      </c>
    </row>
    <row r="133" spans="1:6" x14ac:dyDescent="0.25">
      <c r="A133" s="1" t="s">
        <v>141</v>
      </c>
      <c r="B133" s="26" t="s">
        <v>142</v>
      </c>
      <c r="C133" s="19">
        <v>20000</v>
      </c>
      <c r="D133" s="19">
        <v>20000</v>
      </c>
      <c r="E133" s="19">
        <f t="shared" si="26"/>
        <v>0</v>
      </c>
      <c r="F133" s="38">
        <f t="shared" si="27"/>
        <v>0</v>
      </c>
    </row>
    <row r="134" spans="1:6" x14ac:dyDescent="0.25">
      <c r="A134" s="1" t="s">
        <v>143</v>
      </c>
      <c r="B134" s="26" t="s">
        <v>144</v>
      </c>
      <c r="C134" s="19">
        <v>100000</v>
      </c>
      <c r="D134" s="19">
        <v>140000</v>
      </c>
      <c r="E134" s="19">
        <f t="shared" si="26"/>
        <v>-40000</v>
      </c>
      <c r="F134" s="38">
        <f t="shared" si="27"/>
        <v>-0.2857142857142857</v>
      </c>
    </row>
    <row r="135" spans="1:6" x14ac:dyDescent="0.25">
      <c r="A135" s="1" t="s">
        <v>145</v>
      </c>
      <c r="B135" s="26" t="s">
        <v>146</v>
      </c>
      <c r="C135" s="19">
        <v>47553700</v>
      </c>
      <c r="D135" s="19">
        <v>48785800</v>
      </c>
      <c r="E135" s="19">
        <f t="shared" si="26"/>
        <v>-1232100</v>
      </c>
      <c r="F135" s="38">
        <f t="shared" si="27"/>
        <v>-2.5255299697862901E-2</v>
      </c>
    </row>
    <row r="136" spans="1:6" x14ac:dyDescent="0.25">
      <c r="A136" s="1" t="s">
        <v>147</v>
      </c>
      <c r="B136" s="26" t="s">
        <v>146</v>
      </c>
      <c r="C136" s="19">
        <v>2500000</v>
      </c>
      <c r="D136" s="19">
        <v>2500000</v>
      </c>
      <c r="E136" s="19">
        <f t="shared" si="26"/>
        <v>0</v>
      </c>
      <c r="F136" s="38">
        <f t="shared" si="27"/>
        <v>0</v>
      </c>
    </row>
    <row r="137" spans="1:6" x14ac:dyDescent="0.25">
      <c r="A137" s="1" t="s">
        <v>148</v>
      </c>
      <c r="B137" s="26" t="s">
        <v>146</v>
      </c>
      <c r="C137" s="19">
        <v>1000000</v>
      </c>
      <c r="D137" s="19">
        <v>1000000</v>
      </c>
      <c r="E137" s="19">
        <f t="shared" si="26"/>
        <v>0</v>
      </c>
      <c r="F137" s="38">
        <f t="shared" si="27"/>
        <v>0</v>
      </c>
    </row>
    <row r="138" spans="1:6" x14ac:dyDescent="0.25">
      <c r="A138" s="1" t="s">
        <v>149</v>
      </c>
      <c r="B138" s="26" t="s">
        <v>146</v>
      </c>
      <c r="C138" s="19">
        <v>13000000</v>
      </c>
      <c r="D138" s="19">
        <v>15000000</v>
      </c>
      <c r="E138" s="19">
        <f t="shared" si="26"/>
        <v>-2000000</v>
      </c>
      <c r="F138" s="38">
        <f t="shared" si="27"/>
        <v>-0.13333333333333333</v>
      </c>
    </row>
    <row r="139" spans="1:6" x14ac:dyDescent="0.25">
      <c r="A139" s="1" t="s">
        <v>150</v>
      </c>
      <c r="B139" s="26" t="s">
        <v>163</v>
      </c>
      <c r="C139" s="19">
        <v>400000</v>
      </c>
      <c r="D139" s="19">
        <v>400000</v>
      </c>
      <c r="E139" s="19">
        <f t="shared" si="26"/>
        <v>0</v>
      </c>
      <c r="F139" s="38">
        <f t="shared" si="27"/>
        <v>0</v>
      </c>
    </row>
    <row r="140" spans="1:6" x14ac:dyDescent="0.25">
      <c r="A140" s="1" t="s">
        <v>151</v>
      </c>
      <c r="B140" s="26" t="s">
        <v>152</v>
      </c>
      <c r="C140" s="19">
        <v>230000000</v>
      </c>
      <c r="D140" s="19">
        <v>290000000</v>
      </c>
      <c r="E140" s="19">
        <f t="shared" si="26"/>
        <v>-60000000</v>
      </c>
      <c r="F140" s="38">
        <f t="shared" si="27"/>
        <v>-0.20689655172413793</v>
      </c>
    </row>
    <row r="141" spans="1:6" x14ac:dyDescent="0.25">
      <c r="A141" s="1" t="s">
        <v>153</v>
      </c>
      <c r="B141" s="26" t="s">
        <v>154</v>
      </c>
      <c r="C141" s="19">
        <v>13000000</v>
      </c>
      <c r="D141" s="19">
        <v>15000000</v>
      </c>
      <c r="E141" s="19">
        <f t="shared" si="26"/>
        <v>-2000000</v>
      </c>
      <c r="F141" s="38">
        <f t="shared" si="27"/>
        <v>-0.13333333333333333</v>
      </c>
    </row>
    <row r="142" spans="1:6" x14ac:dyDescent="0.25">
      <c r="A142" s="1" t="s">
        <v>155</v>
      </c>
      <c r="B142" s="26" t="s">
        <v>154</v>
      </c>
      <c r="C142" s="19">
        <v>300000</v>
      </c>
      <c r="D142" s="19">
        <v>500000</v>
      </c>
      <c r="E142" s="19">
        <f t="shared" si="26"/>
        <v>-200000</v>
      </c>
      <c r="F142" s="38">
        <f t="shared" si="27"/>
        <v>-0.4</v>
      </c>
    </row>
    <row r="143" spans="1:6" x14ac:dyDescent="0.25">
      <c r="A143" s="10" t="s">
        <v>49</v>
      </c>
      <c r="B143" s="23" t="s">
        <v>37</v>
      </c>
      <c r="C143" s="124">
        <f>SUM(C119:C142)</f>
        <v>731028900</v>
      </c>
      <c r="D143" s="124">
        <f>SUM(D119:D142)</f>
        <v>760478500</v>
      </c>
      <c r="E143" s="124">
        <f t="shared" si="26"/>
        <v>-29449600</v>
      </c>
      <c r="F143" s="38">
        <f t="shared" si="27"/>
        <v>-3.8725092162368822E-2</v>
      </c>
    </row>
    <row r="144" spans="1:6" x14ac:dyDescent="0.25">
      <c r="A144" s="10"/>
      <c r="B144" s="23" t="s">
        <v>19</v>
      </c>
      <c r="C144" s="124">
        <f>C119</f>
        <v>997700</v>
      </c>
      <c r="D144" s="25">
        <f>D119+D121</f>
        <v>365854000</v>
      </c>
      <c r="E144" s="124">
        <f t="shared" ref="E144:E146" si="28">+C144-D144</f>
        <v>-364856300</v>
      </c>
      <c r="F144" s="38">
        <f t="shared" ref="F144:F146" si="29">+E144/D144</f>
        <v>-0.99727295587857456</v>
      </c>
    </row>
    <row r="145" spans="1:6" x14ac:dyDescent="0.25">
      <c r="A145" s="10"/>
      <c r="B145" s="23" t="s">
        <v>4</v>
      </c>
      <c r="C145" s="124">
        <f>SUM(C120:C128)</f>
        <v>411697500</v>
      </c>
      <c r="D145" s="25">
        <f>D120+D122+D123+D124+D125+D126+D127+D128</f>
        <v>10818700</v>
      </c>
      <c r="E145" s="124">
        <f t="shared" si="28"/>
        <v>400878800</v>
      </c>
      <c r="F145" s="38">
        <f t="shared" si="29"/>
        <v>37.05424866203888</v>
      </c>
    </row>
    <row r="146" spans="1:6" x14ac:dyDescent="0.25">
      <c r="A146" s="10"/>
      <c r="B146" s="23" t="s">
        <v>17</v>
      </c>
      <c r="C146" s="124">
        <f>SUM(C129:C142)</f>
        <v>318333700</v>
      </c>
      <c r="D146" s="25">
        <f>SUM(D129:D142)</f>
        <v>383805800</v>
      </c>
      <c r="E146" s="124">
        <f t="shared" si="28"/>
        <v>-65472100</v>
      </c>
      <c r="F146" s="38">
        <f t="shared" si="29"/>
        <v>-0.17058653100083426</v>
      </c>
    </row>
    <row r="147" spans="1:6" x14ac:dyDescent="0.25">
      <c r="A147" s="10"/>
      <c r="B147" s="23"/>
      <c r="C147" s="25"/>
      <c r="D147" s="25"/>
      <c r="E147" s="25"/>
      <c r="F147" s="38"/>
    </row>
    <row r="148" spans="1:6" x14ac:dyDescent="0.25">
      <c r="A148" s="3" t="s">
        <v>50</v>
      </c>
      <c r="B148" s="23"/>
      <c r="C148" s="25"/>
      <c r="D148" s="25"/>
      <c r="E148" s="25"/>
      <c r="F148" s="38"/>
    </row>
    <row r="149" spans="1:6" x14ac:dyDescent="0.25">
      <c r="A149" s="7" t="s">
        <v>103</v>
      </c>
      <c r="B149" s="28" t="s">
        <v>19</v>
      </c>
      <c r="C149" s="25">
        <v>1058600</v>
      </c>
      <c r="D149" s="25">
        <v>1176200</v>
      </c>
      <c r="E149" s="25">
        <f t="shared" ref="E149:E150" si="30">+C149-D149</f>
        <v>-117600</v>
      </c>
      <c r="F149" s="38">
        <f t="shared" ref="F149:F150" si="31">+E149/D149</f>
        <v>-9.9982996089100495E-2</v>
      </c>
    </row>
    <row r="150" spans="1:6" x14ac:dyDescent="0.25">
      <c r="A150" s="10" t="s">
        <v>51</v>
      </c>
      <c r="B150" s="23" t="s">
        <v>19</v>
      </c>
      <c r="C150" s="124">
        <f>SUM(C149:C149)</f>
        <v>1058600</v>
      </c>
      <c r="D150" s="124">
        <v>1176200</v>
      </c>
      <c r="E150" s="124">
        <f t="shared" si="30"/>
        <v>-117600</v>
      </c>
      <c r="F150" s="38">
        <f t="shared" si="31"/>
        <v>-9.9982996089100495E-2</v>
      </c>
    </row>
    <row r="151" spans="1:6" x14ac:dyDescent="0.25">
      <c r="A151" s="10"/>
      <c r="B151" s="23"/>
      <c r="C151" s="25"/>
      <c r="D151" s="25"/>
      <c r="E151" s="25"/>
      <c r="F151" s="38"/>
    </row>
    <row r="152" spans="1:6" x14ac:dyDescent="0.25">
      <c r="A152" s="3" t="s">
        <v>156</v>
      </c>
      <c r="B152" s="23"/>
      <c r="C152" s="25"/>
      <c r="D152" s="25"/>
      <c r="E152" s="25"/>
      <c r="F152" s="38"/>
    </row>
    <row r="153" spans="1:6" x14ac:dyDescent="0.25">
      <c r="A153" s="7" t="s">
        <v>157</v>
      </c>
      <c r="B153" s="28" t="s">
        <v>19</v>
      </c>
      <c r="C153" s="29">
        <v>1372985000</v>
      </c>
      <c r="D153" s="29">
        <v>1347200000</v>
      </c>
      <c r="E153" s="19">
        <f t="shared" ref="E153:E155" si="32">+C153-D153</f>
        <v>25785000</v>
      </c>
      <c r="F153" s="38">
        <f t="shared" ref="F153:F155" si="33">+E153/D153</f>
        <v>1.9139697149643704E-2</v>
      </c>
    </row>
    <row r="154" spans="1:6" x14ac:dyDescent="0.25">
      <c r="A154" s="7" t="s">
        <v>158</v>
      </c>
      <c r="B154" s="28" t="s">
        <v>159</v>
      </c>
      <c r="C154" s="29">
        <v>215000000</v>
      </c>
      <c r="D154" s="29">
        <v>197000000</v>
      </c>
      <c r="E154" s="19">
        <f t="shared" si="32"/>
        <v>18000000</v>
      </c>
      <c r="F154" s="38">
        <f t="shared" si="33"/>
        <v>9.1370558375634514E-2</v>
      </c>
    </row>
    <row r="155" spans="1:6" x14ac:dyDescent="0.25">
      <c r="A155" s="7" t="s">
        <v>160</v>
      </c>
      <c r="B155" s="28" t="s">
        <v>4</v>
      </c>
      <c r="C155" s="29">
        <v>4133336</v>
      </c>
      <c r="D155" s="29">
        <v>4459500</v>
      </c>
      <c r="E155" s="19">
        <f t="shared" si="32"/>
        <v>-326164</v>
      </c>
      <c r="F155" s="38">
        <f t="shared" si="33"/>
        <v>-7.3139141159322796E-2</v>
      </c>
    </row>
    <row r="156" spans="1:6" x14ac:dyDescent="0.25">
      <c r="A156" s="10" t="s">
        <v>179</v>
      </c>
      <c r="B156" s="23" t="s">
        <v>37</v>
      </c>
      <c r="C156" s="25">
        <f>SUM(C153:C155)</f>
        <v>1592118336</v>
      </c>
      <c r="D156" s="25">
        <f>SUM(D153:D155)</f>
        <v>1548659500</v>
      </c>
      <c r="E156" s="25">
        <f t="shared" ref="E156" si="34">+C156-D156</f>
        <v>43458836</v>
      </c>
      <c r="F156" s="38">
        <f t="shared" ref="F156" si="35">+E156/D156</f>
        <v>2.8062228010740903E-2</v>
      </c>
    </row>
    <row r="157" spans="1:6" x14ac:dyDescent="0.25">
      <c r="A157" s="10"/>
      <c r="B157" s="23" t="s">
        <v>19</v>
      </c>
      <c r="C157" s="124">
        <f>C153</f>
        <v>1372985000</v>
      </c>
      <c r="D157" s="124">
        <f>D153</f>
        <v>1347200000</v>
      </c>
      <c r="E157" s="25">
        <f t="shared" ref="E157:E159" si="36">+C157-D157</f>
        <v>25785000</v>
      </c>
      <c r="F157" s="38">
        <f t="shared" ref="F157:F159" si="37">+E157/D157</f>
        <v>1.9139697149643704E-2</v>
      </c>
    </row>
    <row r="158" spans="1:6" x14ac:dyDescent="0.25">
      <c r="A158" s="10"/>
      <c r="B158" s="23" t="s">
        <v>4</v>
      </c>
      <c r="C158" s="124">
        <f>C155</f>
        <v>4133336</v>
      </c>
      <c r="D158" s="124">
        <f>D155</f>
        <v>4459500</v>
      </c>
      <c r="E158" s="25">
        <f t="shared" si="36"/>
        <v>-326164</v>
      </c>
      <c r="F158" s="38">
        <f t="shared" si="37"/>
        <v>-7.3139141159322796E-2</v>
      </c>
    </row>
    <row r="159" spans="1:6" x14ac:dyDescent="0.25">
      <c r="A159" s="10"/>
      <c r="B159" s="23" t="s">
        <v>17</v>
      </c>
      <c r="C159" s="25">
        <f>C154</f>
        <v>215000000</v>
      </c>
      <c r="D159" s="25">
        <f>D154</f>
        <v>197000000</v>
      </c>
      <c r="E159" s="25">
        <f t="shared" si="36"/>
        <v>18000000</v>
      </c>
      <c r="F159" s="38">
        <f t="shared" si="37"/>
        <v>9.1370558375634514E-2</v>
      </c>
    </row>
    <row r="160" spans="1:6" x14ac:dyDescent="0.25">
      <c r="A160" s="10"/>
      <c r="B160" s="23"/>
      <c r="C160" s="25"/>
      <c r="D160" s="25"/>
      <c r="E160" s="25"/>
      <c r="F160" s="38"/>
    </row>
    <row r="161" spans="1:6" x14ac:dyDescent="0.25">
      <c r="A161" s="11" t="s">
        <v>52</v>
      </c>
      <c r="B161" s="30" t="s">
        <v>37</v>
      </c>
      <c r="C161" s="125">
        <f>C51+C75+C106+C114+C143+C150+C156</f>
        <v>3823225736</v>
      </c>
      <c r="D161" s="125">
        <f>D51+D75+D106+D114+D143+D150+D156</f>
        <v>3953408500</v>
      </c>
      <c r="E161" s="125">
        <f t="shared" ref="E161" si="38">+C161-D161</f>
        <v>-130182764</v>
      </c>
      <c r="F161" s="37">
        <f t="shared" ref="F161" si="39">+E161/D161</f>
        <v>-3.2929246749988018E-2</v>
      </c>
    </row>
    <row r="162" spans="1:6" x14ac:dyDescent="0.25">
      <c r="A162" s="12"/>
      <c r="B162" s="30" t="s">
        <v>19</v>
      </c>
      <c r="C162" s="125">
        <f>C76+C107+C144+C150+C157+C52</f>
        <v>1516988900</v>
      </c>
      <c r="D162" s="125">
        <f>D76+D107+D144+D150+D157+D52</f>
        <v>1863878900</v>
      </c>
      <c r="E162" s="125">
        <f t="shared" ref="E162:E164" si="40">+C162-D162</f>
        <v>-346890000</v>
      </c>
      <c r="F162" s="37">
        <f t="shared" ref="F162:F164" si="41">+E162/D162</f>
        <v>-0.18611187668898446</v>
      </c>
    </row>
    <row r="163" spans="1:6" x14ac:dyDescent="0.25">
      <c r="A163" s="12"/>
      <c r="B163" s="30" t="s">
        <v>4</v>
      </c>
      <c r="C163" s="125">
        <f t="shared" ref="C163:D164" si="42">C53+C77+C108+C115+C145+C158</f>
        <v>1593111436</v>
      </c>
      <c r="D163" s="125">
        <f t="shared" si="42"/>
        <v>1435420500</v>
      </c>
      <c r="E163" s="125">
        <f t="shared" si="40"/>
        <v>157690936</v>
      </c>
      <c r="F163" s="37">
        <f t="shared" si="41"/>
        <v>0.10985696247197251</v>
      </c>
    </row>
    <row r="164" spans="1:6" x14ac:dyDescent="0.25">
      <c r="A164" s="12"/>
      <c r="B164" s="30" t="s">
        <v>17</v>
      </c>
      <c r="C164" s="125">
        <f t="shared" si="42"/>
        <v>713125400</v>
      </c>
      <c r="D164" s="125">
        <f t="shared" si="42"/>
        <v>654109100</v>
      </c>
      <c r="E164" s="125">
        <f t="shared" si="40"/>
        <v>59016300</v>
      </c>
      <c r="F164" s="37">
        <f t="shared" si="41"/>
        <v>9.0223939706694192E-2</v>
      </c>
    </row>
    <row r="165" spans="1:6" x14ac:dyDescent="0.25">
      <c r="C165" s="1"/>
      <c r="D165" s="1"/>
      <c r="E165" s="1"/>
      <c r="F165" s="39"/>
    </row>
    <row r="166" spans="1:6" s="44" customFormat="1" x14ac:dyDescent="0.25">
      <c r="A166" s="45" t="s">
        <v>181</v>
      </c>
      <c r="B166" s="47" t="s">
        <v>37</v>
      </c>
      <c r="C166" s="126">
        <f>+C161-C156</f>
        <v>2231107400</v>
      </c>
      <c r="D166" s="126">
        <f t="shared" ref="D166" si="43">+D161-D156</f>
        <v>2404749000</v>
      </c>
      <c r="E166" s="126">
        <f t="shared" ref="E166" si="44">+C166-D166</f>
        <v>-173641600</v>
      </c>
      <c r="F166" s="46">
        <f t="shared" ref="F166" si="45">+E166/D166</f>
        <v>-7.22077855110866E-2</v>
      </c>
    </row>
    <row r="167" spans="1:6" x14ac:dyDescent="0.25">
      <c r="F167" s="34"/>
    </row>
    <row r="168" spans="1:6" x14ac:dyDescent="0.25">
      <c r="B168" s="114" t="s">
        <v>332</v>
      </c>
      <c r="C168" s="127">
        <f>+C162+C163</f>
        <v>3110100336</v>
      </c>
      <c r="D168" s="127">
        <f t="shared" ref="D168:E168" si="46">+D162+D163</f>
        <v>3299299400</v>
      </c>
      <c r="E168" s="127">
        <f t="shared" si="46"/>
        <v>-189199064</v>
      </c>
      <c r="F168" s="38">
        <f t="shared" ref="F168" si="47">+E168/D168</f>
        <v>-5.7345224261853893E-2</v>
      </c>
    </row>
    <row r="169" spans="1:6" x14ac:dyDescent="0.25">
      <c r="F169" s="34"/>
    </row>
    <row r="170" spans="1:6" x14ac:dyDescent="0.25">
      <c r="D170" s="43"/>
      <c r="F170" s="34"/>
    </row>
    <row r="171" spans="1:6" x14ac:dyDescent="0.25">
      <c r="F171" s="34"/>
    </row>
  </sheetData>
  <mergeCells count="4">
    <mergeCell ref="A2:F2"/>
    <mergeCell ref="A3:F3"/>
    <mergeCell ref="A1:F1"/>
    <mergeCell ref="D4:F4"/>
  </mergeCells>
  <pageMargins left="0.25" right="0.25" top="0.75" bottom="0.75" header="0.3" footer="0.3"/>
  <pageSetup scale="71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>
      <selection activeCell="D22" sqref="D22"/>
    </sheetView>
  </sheetViews>
  <sheetFormatPr defaultColWidth="25.7109375" defaultRowHeight="12.75" x14ac:dyDescent="0.2"/>
  <cols>
    <col min="1" max="1" width="24.28515625" style="56" customWidth="1"/>
    <col min="2" max="2" width="14.28515625" style="56" customWidth="1"/>
    <col min="3" max="3" width="4.85546875" style="60" bestFit="1" customWidth="1"/>
    <col min="4" max="4" width="30" style="48" customWidth="1"/>
    <col min="5" max="5" width="18.7109375" style="14" bestFit="1" customWidth="1"/>
    <col min="6" max="16384" width="25.7109375" style="48"/>
  </cols>
  <sheetData>
    <row r="1" spans="1:5" x14ac:dyDescent="0.2">
      <c r="A1" s="140" t="s">
        <v>335</v>
      </c>
      <c r="B1" s="140"/>
      <c r="C1" s="140"/>
      <c r="D1" s="140"/>
      <c r="E1" s="140"/>
    </row>
    <row r="2" spans="1:5" ht="15" x14ac:dyDescent="0.25">
      <c r="A2" s="139" t="s">
        <v>279</v>
      </c>
      <c r="B2" s="139"/>
      <c r="C2" s="139"/>
      <c r="D2" s="139"/>
      <c r="E2" s="139"/>
    </row>
    <row r="3" spans="1:5" x14ac:dyDescent="0.2">
      <c r="A3" s="49"/>
      <c r="B3" s="49"/>
      <c r="C3" s="49"/>
      <c r="D3" s="49"/>
      <c r="E3" s="49"/>
    </row>
    <row r="4" spans="1:5" x14ac:dyDescent="0.2">
      <c r="A4" s="115" t="s">
        <v>188</v>
      </c>
      <c r="B4" s="115" t="s">
        <v>189</v>
      </c>
      <c r="C4" s="116" t="s">
        <v>1</v>
      </c>
      <c r="D4" s="116" t="s">
        <v>190</v>
      </c>
      <c r="E4" s="118" t="s">
        <v>261</v>
      </c>
    </row>
    <row r="5" spans="1:5" ht="25.5" x14ac:dyDescent="0.2">
      <c r="A5" s="50" t="s">
        <v>191</v>
      </c>
      <c r="B5" s="50" t="s">
        <v>192</v>
      </c>
      <c r="C5" s="51" t="s">
        <v>193</v>
      </c>
      <c r="D5" s="50" t="s">
        <v>194</v>
      </c>
      <c r="E5" s="52">
        <v>4156419</v>
      </c>
    </row>
    <row r="6" spans="1:5" ht="25.5" x14ac:dyDescent="0.2">
      <c r="A6" s="50" t="s">
        <v>195</v>
      </c>
      <c r="B6" s="50" t="s">
        <v>196</v>
      </c>
      <c r="C6" s="51" t="s">
        <v>193</v>
      </c>
      <c r="D6" s="50" t="s">
        <v>197</v>
      </c>
      <c r="E6" s="52">
        <v>12751872</v>
      </c>
    </row>
    <row r="7" spans="1:5" ht="25.5" x14ac:dyDescent="0.2">
      <c r="A7" s="50" t="s">
        <v>195</v>
      </c>
      <c r="B7" s="50" t="s">
        <v>196</v>
      </c>
      <c r="C7" s="51" t="s">
        <v>193</v>
      </c>
      <c r="D7" s="50" t="s">
        <v>198</v>
      </c>
      <c r="E7" s="52">
        <v>2229468</v>
      </c>
    </row>
    <row r="8" spans="1:5" x14ac:dyDescent="0.2">
      <c r="A8" s="50" t="s">
        <v>199</v>
      </c>
      <c r="B8" s="50" t="s">
        <v>196</v>
      </c>
      <c r="C8" s="51" t="s">
        <v>193</v>
      </c>
      <c r="D8" s="50" t="s">
        <v>200</v>
      </c>
      <c r="E8" s="52">
        <v>7370474</v>
      </c>
    </row>
    <row r="9" spans="1:5" x14ac:dyDescent="0.2">
      <c r="A9" s="50" t="s">
        <v>201</v>
      </c>
      <c r="B9" s="50" t="s">
        <v>196</v>
      </c>
      <c r="C9" s="51" t="s">
        <v>193</v>
      </c>
      <c r="D9" s="50" t="s">
        <v>202</v>
      </c>
      <c r="E9" s="52">
        <v>2316435</v>
      </c>
    </row>
    <row r="10" spans="1:5" ht="25.5" x14ac:dyDescent="0.2">
      <c r="A10" s="50" t="s">
        <v>2</v>
      </c>
      <c r="B10" s="50" t="s">
        <v>203</v>
      </c>
      <c r="C10" s="51" t="s">
        <v>193</v>
      </c>
      <c r="D10" s="50" t="s">
        <v>204</v>
      </c>
      <c r="E10" s="52">
        <v>9400000</v>
      </c>
    </row>
    <row r="11" spans="1:5" x14ac:dyDescent="0.2">
      <c r="A11" s="50" t="s">
        <v>2</v>
      </c>
      <c r="B11" s="50" t="s">
        <v>203</v>
      </c>
      <c r="C11" s="51" t="s">
        <v>193</v>
      </c>
      <c r="D11" s="50" t="s">
        <v>205</v>
      </c>
      <c r="E11" s="52">
        <v>1200000</v>
      </c>
    </row>
    <row r="12" spans="1:5" ht="25.5" x14ac:dyDescent="0.2">
      <c r="A12" s="50" t="s">
        <v>9</v>
      </c>
      <c r="B12" s="50" t="s">
        <v>203</v>
      </c>
      <c r="C12" s="51" t="s">
        <v>193</v>
      </c>
      <c r="D12" s="50" t="s">
        <v>206</v>
      </c>
      <c r="E12" s="52">
        <v>932000</v>
      </c>
    </row>
    <row r="13" spans="1:5" ht="25.5" x14ac:dyDescent="0.2">
      <c r="A13" s="50" t="s">
        <v>9</v>
      </c>
      <c r="B13" s="50" t="s">
        <v>203</v>
      </c>
      <c r="C13" s="51" t="s">
        <v>193</v>
      </c>
      <c r="D13" s="50" t="s">
        <v>207</v>
      </c>
      <c r="E13" s="52">
        <v>300000</v>
      </c>
    </row>
    <row r="14" spans="1:5" x14ac:dyDescent="0.2">
      <c r="A14" s="50" t="s">
        <v>10</v>
      </c>
      <c r="B14" s="50" t="s">
        <v>203</v>
      </c>
      <c r="C14" s="51" t="s">
        <v>193</v>
      </c>
      <c r="D14" s="50" t="s">
        <v>208</v>
      </c>
      <c r="E14" s="52">
        <v>15044149</v>
      </c>
    </row>
    <row r="15" spans="1:5" x14ac:dyDescent="0.2">
      <c r="A15" s="50" t="s">
        <v>209</v>
      </c>
      <c r="B15" s="50" t="s">
        <v>203</v>
      </c>
      <c r="C15" s="51" t="s">
        <v>193</v>
      </c>
      <c r="D15" s="50" t="s">
        <v>210</v>
      </c>
      <c r="E15" s="52">
        <v>21905323</v>
      </c>
    </row>
    <row r="16" spans="1:5" x14ac:dyDescent="0.2">
      <c r="A16" s="50" t="s">
        <v>211</v>
      </c>
      <c r="B16" s="50" t="s">
        <v>203</v>
      </c>
      <c r="C16" s="51" t="s">
        <v>193</v>
      </c>
      <c r="D16" s="50" t="s">
        <v>212</v>
      </c>
      <c r="E16" s="52">
        <v>1439076</v>
      </c>
    </row>
    <row r="17" spans="1:5" ht="25.5" x14ac:dyDescent="0.2">
      <c r="A17" s="50" t="s">
        <v>213</v>
      </c>
      <c r="B17" s="50" t="s">
        <v>203</v>
      </c>
      <c r="C17" s="51" t="s">
        <v>193</v>
      </c>
      <c r="D17" s="50" t="s">
        <v>214</v>
      </c>
      <c r="E17" s="52">
        <v>700000</v>
      </c>
    </row>
    <row r="18" spans="1:5" ht="25.5" x14ac:dyDescent="0.2">
      <c r="A18" s="50" t="s">
        <v>213</v>
      </c>
      <c r="B18" s="50" t="s">
        <v>203</v>
      </c>
      <c r="C18" s="51" t="s">
        <v>193</v>
      </c>
      <c r="D18" s="50" t="s">
        <v>215</v>
      </c>
      <c r="E18" s="52">
        <v>16646446</v>
      </c>
    </row>
    <row r="19" spans="1:5" ht="25.5" x14ac:dyDescent="0.2">
      <c r="A19" s="50" t="s">
        <v>216</v>
      </c>
      <c r="B19" s="50" t="s">
        <v>203</v>
      </c>
      <c r="C19" s="51" t="s">
        <v>193</v>
      </c>
      <c r="D19" s="50" t="s">
        <v>217</v>
      </c>
      <c r="E19" s="52">
        <v>3243155</v>
      </c>
    </row>
    <row r="20" spans="1:5" ht="25.5" x14ac:dyDescent="0.2">
      <c r="A20" s="50" t="s">
        <v>216</v>
      </c>
      <c r="B20" s="50" t="s">
        <v>203</v>
      </c>
      <c r="C20" s="51" t="s">
        <v>193</v>
      </c>
      <c r="D20" s="50" t="s">
        <v>218</v>
      </c>
      <c r="E20" s="52">
        <v>2206940</v>
      </c>
    </row>
    <row r="21" spans="1:5" ht="25.5" x14ac:dyDescent="0.2">
      <c r="A21" s="50" t="s">
        <v>216</v>
      </c>
      <c r="B21" s="50" t="s">
        <v>203</v>
      </c>
      <c r="C21" s="51" t="s">
        <v>193</v>
      </c>
      <c r="D21" s="50" t="s">
        <v>219</v>
      </c>
      <c r="E21" s="52">
        <v>24746946</v>
      </c>
    </row>
    <row r="22" spans="1:5" ht="38.25" x14ac:dyDescent="0.2">
      <c r="A22" s="50" t="s">
        <v>260</v>
      </c>
      <c r="B22" s="50" t="s">
        <v>220</v>
      </c>
      <c r="C22" s="51" t="s">
        <v>193</v>
      </c>
      <c r="D22" s="50" t="s">
        <v>221</v>
      </c>
      <c r="E22" s="52">
        <v>108843</v>
      </c>
    </row>
    <row r="23" spans="1:5" ht="25.5" x14ac:dyDescent="0.2">
      <c r="A23" s="50" t="s">
        <v>260</v>
      </c>
      <c r="B23" s="50" t="s">
        <v>222</v>
      </c>
      <c r="C23" s="51" t="s">
        <v>193</v>
      </c>
      <c r="D23" s="50" t="s">
        <v>223</v>
      </c>
      <c r="E23" s="52">
        <v>93662</v>
      </c>
    </row>
    <row r="24" spans="1:5" ht="25.5" x14ac:dyDescent="0.2">
      <c r="A24" s="50" t="s">
        <v>260</v>
      </c>
      <c r="B24" s="50" t="s">
        <v>222</v>
      </c>
      <c r="C24" s="51" t="s">
        <v>193</v>
      </c>
      <c r="D24" s="53" t="s">
        <v>224</v>
      </c>
      <c r="E24" s="52">
        <v>918805</v>
      </c>
    </row>
    <row r="25" spans="1:5" x14ac:dyDescent="0.2">
      <c r="A25" s="119" t="s">
        <v>52</v>
      </c>
      <c r="B25" s="119"/>
      <c r="C25" s="120"/>
      <c r="D25" s="121"/>
      <c r="E25" s="122">
        <f>SUM(E5:E24)</f>
        <v>127710013</v>
      </c>
    </row>
    <row r="26" spans="1:5" x14ac:dyDescent="0.2">
      <c r="A26" s="115" t="s">
        <v>225</v>
      </c>
      <c r="B26" s="115"/>
      <c r="C26" s="116"/>
      <c r="D26" s="116" t="s">
        <v>190</v>
      </c>
      <c r="E26" s="117" t="s">
        <v>226</v>
      </c>
    </row>
    <row r="27" spans="1:5" x14ac:dyDescent="0.2">
      <c r="A27" s="50" t="s">
        <v>199</v>
      </c>
      <c r="B27" s="50" t="s">
        <v>227</v>
      </c>
      <c r="C27" s="51" t="s">
        <v>193</v>
      </c>
      <c r="D27" s="50" t="s">
        <v>228</v>
      </c>
      <c r="E27" s="52">
        <v>8000000</v>
      </c>
    </row>
    <row r="28" spans="1:5" x14ac:dyDescent="0.2">
      <c r="A28" s="50" t="s">
        <v>10</v>
      </c>
      <c r="B28" s="50" t="s">
        <v>229</v>
      </c>
      <c r="C28" s="51" t="s">
        <v>193</v>
      </c>
      <c r="D28" s="50" t="s">
        <v>208</v>
      </c>
      <c r="E28" s="52">
        <v>1000000</v>
      </c>
    </row>
    <row r="29" spans="1:5" ht="25.5" x14ac:dyDescent="0.2">
      <c r="A29" s="50" t="s">
        <v>191</v>
      </c>
      <c r="B29" s="50" t="s">
        <v>230</v>
      </c>
      <c r="C29" s="51" t="s">
        <v>193</v>
      </c>
      <c r="D29" s="50" t="s">
        <v>231</v>
      </c>
      <c r="E29" s="52">
        <v>400000</v>
      </c>
    </row>
    <row r="30" spans="1:5" ht="25.5" x14ac:dyDescent="0.2">
      <c r="A30" s="50" t="s">
        <v>213</v>
      </c>
      <c r="B30" s="50" t="s">
        <v>232</v>
      </c>
      <c r="C30" s="51" t="s">
        <v>193</v>
      </c>
      <c r="D30" s="50" t="s">
        <v>215</v>
      </c>
      <c r="E30" s="52">
        <v>2000000</v>
      </c>
    </row>
    <row r="31" spans="1:5" x14ac:dyDescent="0.2">
      <c r="A31" s="50" t="s">
        <v>195</v>
      </c>
      <c r="B31" s="50" t="s">
        <v>233</v>
      </c>
      <c r="C31" s="51" t="s">
        <v>193</v>
      </c>
      <c r="D31" s="50" t="s">
        <v>234</v>
      </c>
      <c r="E31" s="52">
        <v>35273957</v>
      </c>
    </row>
    <row r="32" spans="1:5" ht="25.5" x14ac:dyDescent="0.2">
      <c r="A32" s="50" t="s">
        <v>235</v>
      </c>
      <c r="B32" s="50" t="s">
        <v>236</v>
      </c>
      <c r="C32" s="51" t="s">
        <v>193</v>
      </c>
      <c r="D32" s="50" t="s">
        <v>237</v>
      </c>
      <c r="E32" s="52">
        <v>875000</v>
      </c>
    </row>
    <row r="33" spans="1:5" ht="25.5" x14ac:dyDescent="0.2">
      <c r="A33" s="50" t="s">
        <v>5</v>
      </c>
      <c r="B33" s="50" t="s">
        <v>238</v>
      </c>
      <c r="C33" s="51" t="s">
        <v>193</v>
      </c>
      <c r="D33" s="50" t="s">
        <v>239</v>
      </c>
      <c r="E33" s="52">
        <v>4757100</v>
      </c>
    </row>
    <row r="34" spans="1:5" ht="25.5" x14ac:dyDescent="0.2">
      <c r="A34" s="50" t="s">
        <v>5</v>
      </c>
      <c r="B34" s="50" t="s">
        <v>238</v>
      </c>
      <c r="C34" s="51" t="s">
        <v>193</v>
      </c>
      <c r="D34" s="50" t="s">
        <v>240</v>
      </c>
      <c r="E34" s="52">
        <v>59282</v>
      </c>
    </row>
    <row r="35" spans="1:5" x14ac:dyDescent="0.2">
      <c r="A35" s="50" t="s">
        <v>5</v>
      </c>
      <c r="B35" s="50" t="s">
        <v>238</v>
      </c>
      <c r="C35" s="51" t="s">
        <v>193</v>
      </c>
      <c r="D35" s="50" t="s">
        <v>241</v>
      </c>
      <c r="E35" s="52">
        <v>10790</v>
      </c>
    </row>
    <row r="36" spans="1:5" x14ac:dyDescent="0.2">
      <c r="A36" s="50" t="s">
        <v>242</v>
      </c>
      <c r="B36" s="50" t="s">
        <v>243</v>
      </c>
      <c r="C36" s="51" t="s">
        <v>193</v>
      </c>
      <c r="D36" s="58" t="s">
        <v>244</v>
      </c>
      <c r="E36" s="52">
        <v>10000000</v>
      </c>
    </row>
    <row r="37" spans="1:5" x14ac:dyDescent="0.2">
      <c r="A37" s="50" t="s">
        <v>245</v>
      </c>
      <c r="B37" s="50" t="s">
        <v>246</v>
      </c>
      <c r="C37" s="51" t="s">
        <v>193</v>
      </c>
      <c r="D37" s="50" t="s">
        <v>247</v>
      </c>
      <c r="E37" s="52">
        <v>11000000</v>
      </c>
    </row>
    <row r="38" spans="1:5" ht="25.5" x14ac:dyDescent="0.2">
      <c r="A38" s="50" t="s">
        <v>248</v>
      </c>
      <c r="B38" s="50" t="s">
        <v>243</v>
      </c>
      <c r="C38" s="51" t="s">
        <v>193</v>
      </c>
      <c r="D38" s="50" t="s">
        <v>249</v>
      </c>
      <c r="E38" s="52">
        <v>15860000</v>
      </c>
    </row>
    <row r="39" spans="1:5" ht="25.5" x14ac:dyDescent="0.2">
      <c r="A39" s="50" t="s">
        <v>250</v>
      </c>
      <c r="B39" s="50" t="s">
        <v>243</v>
      </c>
      <c r="C39" s="51" t="s">
        <v>193</v>
      </c>
      <c r="D39" s="50" t="s">
        <v>251</v>
      </c>
      <c r="E39" s="52">
        <v>4370000</v>
      </c>
    </row>
    <row r="40" spans="1:5" ht="25.5" x14ac:dyDescent="0.2">
      <c r="A40" s="50" t="s">
        <v>250</v>
      </c>
      <c r="B40" s="50" t="s">
        <v>243</v>
      </c>
      <c r="C40" s="51" t="s">
        <v>193</v>
      </c>
      <c r="D40" s="50" t="s">
        <v>252</v>
      </c>
      <c r="E40" s="52">
        <v>42000000</v>
      </c>
    </row>
    <row r="41" spans="1:5" x14ac:dyDescent="0.2">
      <c r="A41" s="50" t="s">
        <v>253</v>
      </c>
      <c r="B41" s="50" t="s">
        <v>243</v>
      </c>
      <c r="C41" s="51" t="s">
        <v>193</v>
      </c>
      <c r="D41" s="50" t="s">
        <v>254</v>
      </c>
      <c r="E41" s="52">
        <v>2900000</v>
      </c>
    </row>
    <row r="42" spans="1:5" x14ac:dyDescent="0.2">
      <c r="A42" s="50" t="s">
        <v>255</v>
      </c>
      <c r="B42" s="50" t="s">
        <v>256</v>
      </c>
      <c r="C42" s="51" t="s">
        <v>193</v>
      </c>
      <c r="D42" s="50" t="s">
        <v>257</v>
      </c>
      <c r="E42" s="52">
        <v>450000</v>
      </c>
    </row>
    <row r="43" spans="1:5" x14ac:dyDescent="0.2">
      <c r="A43" s="119" t="s">
        <v>52</v>
      </c>
      <c r="B43" s="119"/>
      <c r="C43" s="120"/>
      <c r="D43" s="121"/>
      <c r="E43" s="122">
        <f>SUM(E27:E42)</f>
        <v>138956129</v>
      </c>
    </row>
    <row r="44" spans="1:5" x14ac:dyDescent="0.2">
      <c r="A44" s="54" t="s">
        <v>258</v>
      </c>
      <c r="B44" s="54"/>
      <c r="C44" s="55"/>
      <c r="D44" s="56"/>
      <c r="E44" s="57">
        <v>225690013</v>
      </c>
    </row>
    <row r="45" spans="1:5" x14ac:dyDescent="0.2">
      <c r="A45" s="59"/>
      <c r="B45" s="59"/>
      <c r="C45" s="59"/>
      <c r="D45" s="59"/>
      <c r="E45" s="59"/>
    </row>
    <row r="46" spans="1:5" ht="30" customHeight="1" x14ac:dyDescent="0.2">
      <c r="D46" s="56"/>
    </row>
    <row r="47" spans="1:5" ht="20.100000000000001" customHeight="1" x14ac:dyDescent="0.2">
      <c r="D47" s="56"/>
    </row>
    <row r="48" spans="1:5" ht="20.100000000000001" customHeight="1" x14ac:dyDescent="0.2">
      <c r="D48" s="56"/>
    </row>
    <row r="49" spans="4:4" ht="20.100000000000001" customHeight="1" x14ac:dyDescent="0.2">
      <c r="D49" s="56"/>
    </row>
    <row r="50" spans="4:4" ht="20.100000000000001" customHeight="1" x14ac:dyDescent="0.2">
      <c r="D50" s="56"/>
    </row>
    <row r="51" spans="4:4" ht="20.100000000000001" customHeight="1" x14ac:dyDescent="0.2">
      <c r="D51" s="56"/>
    </row>
    <row r="52" spans="4:4" x14ac:dyDescent="0.2">
      <c r="D52" s="56"/>
    </row>
    <row r="53" spans="4:4" x14ac:dyDescent="0.2">
      <c r="D53" s="56"/>
    </row>
    <row r="54" spans="4:4" x14ac:dyDescent="0.2">
      <c r="D54" s="56"/>
    </row>
    <row r="55" spans="4:4" x14ac:dyDescent="0.2">
      <c r="D55" s="56"/>
    </row>
    <row r="56" spans="4:4" x14ac:dyDescent="0.2">
      <c r="D56" s="56"/>
    </row>
    <row r="57" spans="4:4" x14ac:dyDescent="0.2">
      <c r="D57" s="56"/>
    </row>
    <row r="58" spans="4:4" x14ac:dyDescent="0.2">
      <c r="D58" s="56"/>
    </row>
    <row r="59" spans="4:4" x14ac:dyDescent="0.2">
      <c r="D59" s="56"/>
    </row>
    <row r="60" spans="4:4" x14ac:dyDescent="0.2">
      <c r="D60" s="56"/>
    </row>
    <row r="61" spans="4:4" x14ac:dyDescent="0.2">
      <c r="D61" s="56"/>
    </row>
  </sheetData>
  <mergeCells count="2">
    <mergeCell ref="A2:E2"/>
    <mergeCell ref="A1:E1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All Funds Summary</vt:lpstr>
      <vt:lpstr>General Funds Summary</vt:lpstr>
      <vt:lpstr>FY 17 Detail</vt:lpstr>
      <vt:lpstr>FY 18 Detail</vt:lpstr>
      <vt:lpstr>Capital</vt:lpstr>
      <vt:lpstr>'FY 17 Detail'!Print_Area</vt:lpstr>
      <vt:lpstr>'FY 18 Detail'!Print_Area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Hiatt, Eric</dc:creator>
  <cp:lastModifiedBy>Mayer, Shawna</cp:lastModifiedBy>
  <cp:lastPrinted>2017-07-11T16:44:03Z</cp:lastPrinted>
  <dcterms:created xsi:type="dcterms:W3CDTF">2017-06-20T20:05:38Z</dcterms:created>
  <dcterms:modified xsi:type="dcterms:W3CDTF">2017-07-11T20:50:35Z</dcterms:modified>
</cp:coreProperties>
</file>